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se Quezada\Desktop\Información Pública\INFORMACIÓN PÚBLICA ABRIL 2025\"/>
    </mc:Choice>
  </mc:AlternateContent>
  <xr:revisionPtr revIDLastSave="0" documentId="13_ncr:1_{6508D264-2B3B-42C0-8E59-839192BAE736}" xr6:coauthVersionLast="47" xr6:coauthVersionMax="47" xr10:uidLastSave="{00000000-0000-0000-0000-000000000000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externalReferences>
    <externalReference r:id="rId14"/>
  </externalReferences>
  <definedNames>
    <definedName name="_xlnm._FilterDatabase" localSheetId="2" hidden="1">'N4'!$A$10:$M$131</definedName>
    <definedName name="_xlnm.Print_Area" localSheetId="2">'N4'!$A$1:$M$130</definedName>
    <definedName name="_xlnm.Print_Titles" localSheetId="2">'N4'!$1:$10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9" l="1"/>
  <c r="L130" i="9"/>
  <c r="L129" i="9"/>
  <c r="L128" i="9"/>
  <c r="L127" i="9"/>
  <c r="L126" i="9"/>
  <c r="L125" i="9"/>
  <c r="L124" i="9"/>
  <c r="L123" i="9"/>
  <c r="L122" i="9"/>
  <c r="L121" i="9"/>
  <c r="L120" i="9"/>
  <c r="L119" i="9"/>
  <c r="L117" i="9"/>
  <c r="L116" i="9"/>
  <c r="L115" i="9"/>
  <c r="L114" i="9"/>
  <c r="L113" i="9"/>
  <c r="L111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90" i="9"/>
  <c r="L89" i="9"/>
  <c r="L88" i="9"/>
  <c r="L85" i="9"/>
  <c r="L84" i="9"/>
  <c r="L83" i="9"/>
  <c r="L82" i="9"/>
  <c r="L81" i="9"/>
  <c r="L80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7" i="9"/>
  <c r="L46" i="9"/>
  <c r="L45" i="9"/>
  <c r="L44" i="9"/>
  <c r="L43" i="9"/>
  <c r="L41" i="9"/>
  <c r="L40" i="9"/>
  <c r="L39" i="9"/>
  <c r="L38" i="9"/>
  <c r="L37" i="9"/>
  <c r="L36" i="9"/>
  <c r="L35" i="9"/>
  <c r="L34" i="9"/>
  <c r="L32" i="9"/>
  <c r="L31" i="9"/>
  <c r="L30" i="9"/>
  <c r="L29" i="9"/>
  <c r="L28" i="9"/>
  <c r="L26" i="9"/>
  <c r="L25" i="9"/>
  <c r="L24" i="9"/>
  <c r="L23" i="9"/>
  <c r="L22" i="9"/>
  <c r="L21" i="9"/>
  <c r="L20" i="9"/>
  <c r="L19" i="9"/>
  <c r="L18" i="9"/>
  <c r="L16" i="9"/>
  <c r="L15" i="9"/>
  <c r="L14" i="9"/>
  <c r="L13" i="9"/>
  <c r="L12" i="9"/>
  <c r="L11" i="9"/>
  <c r="M14" i="9"/>
  <c r="M28" i="9"/>
  <c r="M30" i="9"/>
  <c r="M102" i="9"/>
  <c r="M11" i="9"/>
  <c r="M49" i="9"/>
  <c r="M76" i="9"/>
  <c r="M89" i="9"/>
  <c r="M24" i="9"/>
  <c r="M73" i="9"/>
  <c r="H118" i="9" l="1"/>
  <c r="L118" i="9" s="1"/>
  <c r="J17" i="9"/>
  <c r="I17" i="9"/>
  <c r="F17" i="9"/>
  <c r="L17" i="9" s="1"/>
  <c r="J112" i="9"/>
  <c r="I112" i="9"/>
  <c r="F112" i="9"/>
  <c r="L112" i="9" s="1"/>
  <c r="H48" i="9"/>
  <c r="L48" i="9" s="1"/>
  <c r="J42" i="9"/>
  <c r="I42" i="9"/>
  <c r="H42" i="9"/>
  <c r="F42" i="9"/>
  <c r="L42" i="9" s="1"/>
  <c r="J33" i="9"/>
  <c r="L33" i="9" s="1"/>
  <c r="J27" i="9"/>
  <c r="L27" i="9" s="1"/>
  <c r="J87" i="9"/>
  <c r="L87" i="9" s="1"/>
  <c r="J86" i="9"/>
  <c r="L86" i="9" s="1"/>
</calcChain>
</file>

<file path=xl/sharedStrings.xml><?xml version="1.0" encoding="utf-8"?>
<sst xmlns="http://schemas.openxmlformats.org/spreadsheetml/2006/main" count="735" uniqueCount="342">
  <si>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</si>
  <si>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</si>
  <si>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</si>
  <si>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</si>
  <si>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</si>
  <si>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</si>
  <si>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</si>
  <si>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</si>
  <si>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</si>
  <si>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</si>
  <si>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</si>
  <si>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</si>
  <si>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</si>
  <si>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</si>
  <si>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</si>
  <si>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</si>
  <si>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</si>
  <si>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</si>
  <si>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</si>
  <si>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</si>
  <si>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</si>
  <si>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</si>
  <si>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</si>
  <si>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Cotización o Licitación</t>
  </si>
  <si>
    <t>CANTIDADES</t>
  </si>
  <si>
    <t>PRECIOS UNITARIOS</t>
  </si>
  <si>
    <t>MONTOS</t>
  </si>
  <si>
    <t>NO.</t>
  </si>
  <si>
    <t>DESCRIPCIÓN DEL MANTENIMIENTO</t>
  </si>
  <si>
    <t>PLAZO DEL CONTRATO</t>
  </si>
  <si>
    <t>MONTO</t>
  </si>
  <si>
    <t>PADRÓN DE BENEFICIARIO</t>
  </si>
  <si>
    <t>CRITERIO DE ACCESO</t>
  </si>
  <si>
    <t>SUBSIDIOS</t>
  </si>
  <si>
    <t>BECAS</t>
  </si>
  <si>
    <t>TRANSFERENCIAS</t>
  </si>
  <si>
    <t>RAZÓN SOCIAL</t>
  </si>
  <si>
    <t>CAPITAL AUTORIZADO</t>
  </si>
  <si>
    <t>RENGLÓN PARA EL QUE FUERON PRECALIFICADOS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</si>
  <si>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</si>
  <si>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</si>
  <si>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</si>
  <si>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</si>
  <si>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</si>
  <si>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</si>
  <si>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</si>
  <si>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</si>
  <si>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</si>
  <si>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DIRECCIÓN</t>
  </si>
  <si>
    <t>DEPARTAMENTO</t>
  </si>
  <si>
    <t>EXTENSIÓN</t>
  </si>
  <si>
    <t>CORREO</t>
  </si>
  <si>
    <t>UBICACIÓN</t>
  </si>
  <si>
    <t>No.</t>
  </si>
  <si>
    <t>CARGO</t>
  </si>
  <si>
    <t>DEPENDENCIA</t>
  </si>
  <si>
    <t>CELULAR INSTITUCIONAL</t>
  </si>
  <si>
    <t>CORREO ELECTRÓNICO OFICIAL</t>
  </si>
  <si>
    <t xml:space="preserve">No. </t>
  </si>
  <si>
    <t>Renglón</t>
  </si>
  <si>
    <t>SUELDO BASE</t>
  </si>
  <si>
    <t>BONIFICACIÓN PROFESIONAL</t>
  </si>
  <si>
    <t>TOTAL INGRESO</t>
  </si>
  <si>
    <t>MONTO VIÁTICOS</t>
  </si>
  <si>
    <t>GASTOS DE REPRESENTACIÓN</t>
  </si>
  <si>
    <t>MONTO TOTAL</t>
  </si>
  <si>
    <t>PRECIO UNITARIO</t>
  </si>
  <si>
    <t>UNIDADES</t>
  </si>
  <si>
    <t>Compra Directa</t>
  </si>
  <si>
    <t>TIPO</t>
  </si>
  <si>
    <t>FECHA SALIDA</t>
  </si>
  <si>
    <t>FECHA RETORNO</t>
  </si>
  <si>
    <t>NOMBRE DEL SERVIDOR PÚBLICO</t>
  </si>
  <si>
    <t>DESTINO</t>
  </si>
  <si>
    <t>*Se incluyen en el listado los viáticos al interior y exterior de la república totalmente liquidados al mes XX del año XX</t>
  </si>
  <si>
    <t>FECHA DE APROBACIÓN DEL CONTRATO</t>
  </si>
  <si>
    <t>FECHA COMPRA</t>
  </si>
  <si>
    <t>PRECIO TOTAL</t>
  </si>
  <si>
    <t>PROVEEDOR</t>
  </si>
  <si>
    <t>NIT</t>
  </si>
  <si>
    <t>Nombres y Apellidos (Empleado/Servidor Público)</t>
  </si>
  <si>
    <t>NOMBRES Y APELLIDOS (Empleado/Servidor Público)</t>
  </si>
  <si>
    <t>Nacional</t>
  </si>
  <si>
    <t>Internacional</t>
  </si>
  <si>
    <t>COSTO DE BOLETO AEREO</t>
  </si>
  <si>
    <t>PROVEEDOR (NOMBRE Y NIT)</t>
  </si>
  <si>
    <t>CANTIDAD</t>
  </si>
  <si>
    <t>DESCRIPCIÓN DE COMPRA</t>
  </si>
  <si>
    <t>CORRESPONDE AL MES DE:</t>
  </si>
  <si>
    <t>NOG</t>
  </si>
  <si>
    <t>FECHA DE ADJUDICACIÓN</t>
  </si>
  <si>
    <t>NOMBRE DEL PROVEEDOR</t>
  </si>
  <si>
    <t>MONTO ADJUDICADO</t>
  </si>
  <si>
    <t>DESCRIPCIÓN</t>
  </si>
  <si>
    <t>No.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</si>
  <si>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</si>
  <si>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</si>
  <si>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TELÉFONO DIRECTO</t>
  </si>
  <si>
    <t>TELÉFONO</t>
  </si>
  <si>
    <t>DIRECCIÓN DE SEDE</t>
  </si>
  <si>
    <t>OBJETIVO DEL VIAJE</t>
  </si>
  <si>
    <t>COSTO DE VIÁTICOS</t>
  </si>
  <si>
    <t>CARACTERÍSTICAS DEL BIEN ARRENDADO</t>
  </si>
  <si>
    <t>MOTIVOS DEL ARRENDAMIENTO</t>
  </si>
  <si>
    <t>DATOS GENERALES DEL ARRENDATARIO (NOMBRE Y NIT)</t>
  </si>
  <si>
    <t>NUMERAL 2 - DIRECTORIO DE LA ENTIDAD</t>
  </si>
  <si>
    <t>NUMERAL 3 - DIRECTORIO DE EMPLEADOS Y SERVIDORES PÚBLICOS</t>
  </si>
  <si>
    <t>NUMERAL 10 - COTIZACIONES Y LICITACIONES DE PROGRAMAS</t>
  </si>
  <si>
    <t>NUMERAL 11 - CONTRATACIÓN DE BIENES Y SERVICIOS</t>
  </si>
  <si>
    <t>NUMERAL 12 - VIAJES NACIONALES E INTERNACIONALES</t>
  </si>
  <si>
    <t>NUMERAL 14 - CONTRATOS DE MANTENIMIENTO</t>
  </si>
  <si>
    <t>NUMERAL 15</t>
  </si>
  <si>
    <t>NUMERAL 17 - LISTADO DE EMPRESAS PRECALIFICADAS</t>
  </si>
  <si>
    <t>NUMERAL 18 - LISTADO DE OBRAS EN EJECUCIÓN O EJECUTADAS</t>
  </si>
  <si>
    <t>NUMERAL 19 - CONTRATOS DE ARRENDAMIENTO</t>
  </si>
  <si>
    <t>Ejemplo: Inmuebles, equipo, m… etc.</t>
  </si>
  <si>
    <t>NUMERAL 22 - COMPRAS DIRECTAS</t>
  </si>
  <si>
    <t>NUMERAL 20 - CONTRATACIONES POR COTIZACIÓN Y LICITACIÓN</t>
  </si>
  <si>
    <t>BONO COPADEH</t>
  </si>
  <si>
    <t>BONO 66-2000</t>
  </si>
  <si>
    <t>COMPLEMENTO SALARIAL 011</t>
  </si>
  <si>
    <t>SINDY PAMELA TÁNCHEZ GONZÁLEZ</t>
  </si>
  <si>
    <t>MARITZA JEANETTE ALVAREZ BOBADILLA</t>
  </si>
  <si>
    <t>GLENDY YESENIA CHAVARRÍA MEDRANO</t>
  </si>
  <si>
    <t>HEDELIN SUSANA COJÓN CHACÓN DE MORENTE</t>
  </si>
  <si>
    <t xml:space="preserve">CARLOS ENRIQUE HERNÁNDEZ CHACÓN </t>
  </si>
  <si>
    <t>MAYCOL SAUL RODRIGUEZ RUÍZ</t>
  </si>
  <si>
    <t>ZOILA ESTELA URREA SALAZAR</t>
  </si>
  <si>
    <t>BELMIN AYESSER PINEDA CERNA</t>
  </si>
  <si>
    <t>ANA ROCIO LÓPEZ VELÁSQUEZ</t>
  </si>
  <si>
    <t>WALTER EDUARDO AYALA OVANDO</t>
  </si>
  <si>
    <t>ALEJANDRO DE JESUS CRUZ TUNCHE</t>
  </si>
  <si>
    <t xml:space="preserve">BYRON GARCIA ALFARO </t>
  </si>
  <si>
    <t>JESUS EDUARDO RAMOS PERNILLA</t>
  </si>
  <si>
    <t>IDALIA NOHEMÍ GÓMEZ CALDERÓN DE ARRIOLA</t>
  </si>
  <si>
    <t>CARMEN MORALES GARCÍA</t>
  </si>
  <si>
    <t>JOSÉ ANTONIO LARIOS MONTECINOS</t>
  </si>
  <si>
    <t>JÉSSICA ROSMERY LEMUS HERRERA</t>
  </si>
  <si>
    <t>ANDREA EUGENIA DE LA ROSA CASTILLO</t>
  </si>
  <si>
    <t>MICHAEL JULIÁN HERNÁNDEZ GÓMEZ</t>
  </si>
  <si>
    <t>HUGO MANUEL SÁNCHEZ MENESES</t>
  </si>
  <si>
    <t>JANNIA MARÍA DE LOS ANGELES ARCHILA ORTÍZ</t>
  </si>
  <si>
    <t>IDIDA MANGLORI LÓPEZ TUBAC DE VELÁSQUEZ</t>
  </si>
  <si>
    <t>NANCY NINETTE ALVAREZ SANTIZO</t>
  </si>
  <si>
    <t>MARÍA JOSÉ GONZÁLEZ LLAMAS</t>
  </si>
  <si>
    <t>DELIA VICTORIA CÚMEZ NICHO DE COCHOY</t>
  </si>
  <si>
    <t>ROMILIO ESTEBAN MATEO GONZALEZ</t>
  </si>
  <si>
    <t>CARMEN MARÍA CHINCHILLA DE LEÓN</t>
  </si>
  <si>
    <t>REMY RAFAEL ANGEL</t>
  </si>
  <si>
    <t>AURA CECILIA MALDONADO</t>
  </si>
  <si>
    <t>LUIS ALBERTO ARTEAGA ALVAREZ</t>
  </si>
  <si>
    <t>ANA LUCÍA CAMPOS MELÉNDEZ</t>
  </si>
  <si>
    <t>ANA ELISA FONSECA BARRIOS DE CASTELLANOS</t>
  </si>
  <si>
    <t>SONIA ELIZABETH PUZUL COJTÍ</t>
  </si>
  <si>
    <t>ERICK ESTUARDO WONG CASTAÑEDA</t>
  </si>
  <si>
    <t>ISRAEL QUIÑÓNEZ RECINOS</t>
  </si>
  <si>
    <t>HEINRICH HERMAN LEÓN</t>
  </si>
  <si>
    <t>ELOÍZA BEATRÍZ DE LEÓN CONSUEGRA</t>
  </si>
  <si>
    <t>BLANCA VIOLETA LÓPEZ SAMAYOA</t>
  </si>
  <si>
    <t>SERGIO ARMANDO PINELO MORALES</t>
  </si>
  <si>
    <t>GUSTAVO ADOLFO NORMANNS MORALES</t>
  </si>
  <si>
    <t>MARÍA JIMENA TOLEDO ROSALES</t>
  </si>
  <si>
    <t>LISBETH ADALÍ AVELAR ULÚAN DE ULÚAN</t>
  </si>
  <si>
    <t>MARÍA TERESA CRESPÍN GARCÍA</t>
  </si>
  <si>
    <t>ORLANDO VITELIO VÁSQUEZ RAMOS</t>
  </si>
  <si>
    <t>ESTEPHANY MISHELL FISHER RODRÍGUEZ DE GUILLÉN</t>
  </si>
  <si>
    <t>GRISELDA JUNIEHT VELASQUEZ MEJÍA</t>
  </si>
  <si>
    <t>ERICK KEVIN SADHAK CASTILLO ARTAVIA</t>
  </si>
  <si>
    <t>RONY EDUARDO SALAS SANTIAGO</t>
  </si>
  <si>
    <t>SINDY BEATRÍZ GÓMEZ DEL VALLE</t>
  </si>
  <si>
    <t>BYRON VIDAL CHIROY SAZ</t>
  </si>
  <si>
    <t>OTTO RENÉ RAMIREZ ESTRADA</t>
  </si>
  <si>
    <t>ALAN BYRON GUAMUCH AGUILAR</t>
  </si>
  <si>
    <t>EVA HAYDÉE CABALLEROS OSORIO</t>
  </si>
  <si>
    <t>CYNTHIA ROLDÁN MEJIA</t>
  </si>
  <si>
    <t>LISANDRA LETICIA NORALES AVILA</t>
  </si>
  <si>
    <t>JOSSELYN CRISTINA SOLORZANO HERNÁNDEZ</t>
  </si>
  <si>
    <t>KATHERINE MARISOL ESCOBAR TORRES DE BUSTILLOS</t>
  </si>
  <si>
    <t>GABRIELA ELIZABETH RAXÓN SIAN DE TÚM</t>
  </si>
  <si>
    <t>MARVIN DANIEL ARAGÓN DÁVILA</t>
  </si>
  <si>
    <t>ILCE NINETH QUEZADA ARELLANO DE CASTELLANOS</t>
  </si>
  <si>
    <t>EDUARDO JUAN YAX CANIZ</t>
  </si>
  <si>
    <t>MILSON JACOBO GRAMAJO CIFUENTES</t>
  </si>
  <si>
    <t>EDYN ROMEO CUQUEJ CANAHUÍ</t>
  </si>
  <si>
    <t>JACQUELINE CRISTINA FRANCO ORELLANA DE MURALLES</t>
  </si>
  <si>
    <t>GERSÓN ANTONIO ACABAL COGUOX</t>
  </si>
  <si>
    <t>EVELIN GRACIELA LÓPEZ CHAVEZ</t>
  </si>
  <si>
    <t>BENJAMÍN YOBANY GONZÁLEZ RODRÍGUEZ</t>
  </si>
  <si>
    <t>LESLIE AMARILIS MORALES SAMAYOA DE SUMPANGO</t>
  </si>
  <si>
    <t>EVELYN MELISSA OVALLE LÓPEZ</t>
  </si>
  <si>
    <t>021</t>
  </si>
  <si>
    <t>ASISTENTE DE DIRECCIÓN</t>
  </si>
  <si>
    <t xml:space="preserve">JEFE DE PLANIFICACIÓN </t>
  </si>
  <si>
    <t xml:space="preserve">ENCARGADO DE MONITOREO, EVALUACIÓN Y SEGUIMIENTO </t>
  </si>
  <si>
    <t>JEFE FINANCIERO</t>
  </si>
  <si>
    <t xml:space="preserve">ENCARGADO DE INVENTARIO </t>
  </si>
  <si>
    <t>AUXILIAR DE INVENTARIOS</t>
  </si>
  <si>
    <t xml:space="preserve">JEFE ADMINISTRATIVO </t>
  </si>
  <si>
    <t>ENCARGADO DE COMPRAS</t>
  </si>
  <si>
    <t>ENCARGADO DE SERVICIOS GENERALES</t>
  </si>
  <si>
    <t xml:space="preserve">ANALISTA DE INFORMÁTICA </t>
  </si>
  <si>
    <t xml:space="preserve">RECEPCIONISTA </t>
  </si>
  <si>
    <t>PILOTO</t>
  </si>
  <si>
    <t>MENSAJERO</t>
  </si>
  <si>
    <t>CONSERJE</t>
  </si>
  <si>
    <t xml:space="preserve">PORTERO </t>
  </si>
  <si>
    <t>PROCURADOR</t>
  </si>
  <si>
    <t xml:space="preserve">ANALISTA DE PLANIFICACIÓN INSTITUCIONAL </t>
  </si>
  <si>
    <t>ENCARGADO DE ARCHIVO</t>
  </si>
  <si>
    <t>JEFE DE SEGUIMIENTO Y FORTALECIMIENTO A LA PAZ</t>
  </si>
  <si>
    <t xml:space="preserve">JEFE DE FORMACIÓN Y CAPACITACIÓN EN CULTURA DE PAZ </t>
  </si>
  <si>
    <t>FORMADOR</t>
  </si>
  <si>
    <t>PROMOTOR</t>
  </si>
  <si>
    <t>PROFESIONAL DE COMPROMISOS EN DERECHOS HUMANOS</t>
  </si>
  <si>
    <t>PROFESIONAL DE DIVULGACIÓN Y FOMENTO DE DDHH Y PPPP</t>
  </si>
  <si>
    <t>ENCARGADO DE SEDE</t>
  </si>
  <si>
    <t>EXTENSIONISTA DE CULTURA DE PAZ Y DERECHOS HUMANOS</t>
  </si>
  <si>
    <t>AUDITOR</t>
  </si>
  <si>
    <t xml:space="preserve">ANALISTA DE INFORMACIÓN Y MONITOREO DE MEDIOS </t>
  </si>
  <si>
    <t>ANALISTA DE PRODUCCIÓN AUDIOVISUAL, DISEÑO Y REDES SOCIALES</t>
  </si>
  <si>
    <t>JEFE DE COMPROMISOS EN DERECHOS HUMANOS</t>
  </si>
  <si>
    <t>TÉCNICO EN MANTENIMIENTO</t>
  </si>
  <si>
    <t>SECRETARIA</t>
  </si>
  <si>
    <t>AUXILIAR DE ARCHIVO</t>
  </si>
  <si>
    <t>ANALISTA DE RECURSOS HUMANOS</t>
  </si>
  <si>
    <t>PROFESIONAL JURÍDICO</t>
  </si>
  <si>
    <t>ENCARGADO DE COOPERACIÓN</t>
  </si>
  <si>
    <t>PROFESIONAL ESPECIALISTA EN RIESGO (SINACIG)</t>
  </si>
  <si>
    <t>ANALISTA DE COMPRAS</t>
  </si>
  <si>
    <t>ENCARGADO DE TESORERÍA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</si>
  <si>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</si>
  <si>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</si>
  <si>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</si>
  <si>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</si>
  <si>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ARTÍCULO 10 NUMERAL 4 - REMUNERACIONES DE EMPLEADOS Y SERVIDORES PÚBLICOS</t>
  </si>
  <si>
    <t>MÓNICA MARINA MANSILLA GUILLÉN</t>
  </si>
  <si>
    <t>LESTER ABEL LÓPEZ GATICA</t>
  </si>
  <si>
    <t>MARIA ISABEL LÓPEZ MARTÍ</t>
  </si>
  <si>
    <t>ENCARGADO DE ALMACEN</t>
  </si>
  <si>
    <t>SONIA MARIBEL DE LA ROSA GARCIA</t>
  </si>
  <si>
    <t>MARVIN LEONEL GIRÓN MORÁN</t>
  </si>
  <si>
    <t>MIRIAN LIZBETH PORTILLO MELÉNDEZ</t>
  </si>
  <si>
    <t>NINOSHKA VINET SANCHEZ ORTIZ</t>
  </si>
  <si>
    <t>DAVID AUGUSTO DAVILA NAVARRO</t>
  </si>
  <si>
    <t>ARELY MARISOL ZEA WELLMANN</t>
  </si>
  <si>
    <t>022</t>
  </si>
  <si>
    <t>DEPARTAMENTO ADMINISTRATIVO</t>
  </si>
  <si>
    <t>DEPARTAMENTO FINANCIERO</t>
  </si>
  <si>
    <t>JEFE DE DIVULGACIÓN Y FOMENTO DE DERECHOS HUMANOS Y POLÍTICAS PÚBLICAS</t>
  </si>
  <si>
    <t>WENDY NOEMÍ CHEX DE RAMÍREZ</t>
  </si>
  <si>
    <t>JEFE DE COMUNICACIÓN ESTRATÉGICA</t>
  </si>
  <si>
    <t>CLAUDIA MARTINA MUÑOZ ANDRADE DE MENDOZA</t>
  </si>
  <si>
    <t>HUGO ROBERTO MORÁN REYES</t>
  </si>
  <si>
    <t>STEPHANIE MISHELL AQUINO CHINCHILLA</t>
  </si>
  <si>
    <t>DAVID FERNANDO ARRUÉ HERNÁNDEZ</t>
  </si>
  <si>
    <t>FLOR DE MARÍA CALDERÓN PÉREZ</t>
  </si>
  <si>
    <t>AZARÍAS PERENCEN ACUAL</t>
  </si>
  <si>
    <t>LUIS DANILO ESPINOZA LUNA</t>
  </si>
  <si>
    <t>NORA LISSET LEIVA NARCISO DE FIGUEROA</t>
  </si>
  <si>
    <t>DIANA SKARLETT ROSALES PORTELA</t>
  </si>
  <si>
    <t>AUXILIAR DE COMUNICACIÓN</t>
  </si>
  <si>
    <t>ANALISTA DE TESORERÍA</t>
  </si>
  <si>
    <t>ANALISTA DE INFORMÁTICA</t>
  </si>
  <si>
    <t>AUXILIAR ADMINISTRATIVO</t>
  </si>
  <si>
    <t>NOELIA FABIOLA ROMERO CORTEZ</t>
  </si>
  <si>
    <t>LUIS FERNANDO MONZÓN GONZÁLEZ</t>
  </si>
  <si>
    <t>ANDREA ISABEL CLEMENTE VICENTE</t>
  </si>
  <si>
    <t>EXTENSIONISTA DE CULTURA DE PAZ Y DERECHOS HUMANOS, SAN MARCOS</t>
  </si>
  <si>
    <t>AUXILIAR DE SERVICIOS GENERALES</t>
  </si>
  <si>
    <t>SUBDIRECTOR EJECUTIVO</t>
  </si>
  <si>
    <t>DIRECTOR DE VIGILANCIA Y PROMOCIÓN DE LOS DERECHOS HUMANOS</t>
  </si>
  <si>
    <t>ANALISTA DE RECURSOS HUMANOS II</t>
  </si>
  <si>
    <t>DIRECCION EJECUTIVA</t>
  </si>
  <si>
    <t>SECCION DE INVENTARIOS</t>
  </si>
  <si>
    <t>SECCION DE COMPRAS</t>
  </si>
  <si>
    <t>SECCION DE INFORMATICA</t>
  </si>
  <si>
    <t>SECCION DE SERVICIOS GENERALES</t>
  </si>
  <si>
    <t>DEPARTAMENTO DE RECURSOS HUMANOS</t>
  </si>
  <si>
    <t>SECCION DE ARCHIVO</t>
  </si>
  <si>
    <t>UNIDAD DE COMUNICACIÓN ESTRATEGICA</t>
  </si>
  <si>
    <t>MARÍA LEONORDI OVALLE HERRARTE</t>
  </si>
  <si>
    <t>JHONNY DAVID CABRERA MORALES</t>
  </si>
  <si>
    <t>JORGE HUMBERTO ESCOBAR LOPEZ</t>
  </si>
  <si>
    <t>OLGA XENY CRISTINA SERRANO REYES</t>
  </si>
  <si>
    <t>NESTÓR AMÍLCAR VÉLIZ MEDINA</t>
  </si>
  <si>
    <t>JEFE DE AUDITORÍA INTERNA</t>
  </si>
  <si>
    <t>EDIN ELICEO ISAAC MORAN CHEN</t>
  </si>
  <si>
    <t>ENCARGADO DE INFORMÁTICA</t>
  </si>
  <si>
    <t>NORA AZUCENA SANCHEZ RODRIGUEZ</t>
  </si>
  <si>
    <t>DIANA NINETH DE PAZ LOPEZ</t>
  </si>
  <si>
    <t>PROFESIONAL ENCARGADO DE GESTIÓN DE PERSONAL</t>
  </si>
  <si>
    <t>LESVIA GUISELA HERNANDEZ MORAN</t>
  </si>
  <si>
    <t>MARVA CECILIA WEATHERBORN SERRANO</t>
  </si>
  <si>
    <t>PROFESIONAL ENCARGADO DE RELACIONES PÚBLICAS</t>
  </si>
  <si>
    <t>FLOR DE MARÍA ROSAS MARROQUÍN</t>
  </si>
  <si>
    <t>FLOR DE MARÍA ROLDAN GARCIA DE TAYLOR</t>
  </si>
  <si>
    <t>ASISTENTE EJECUTIVO</t>
  </si>
  <si>
    <t>MIRIAM JUDITH JUAREZ MAS</t>
  </si>
  <si>
    <t>INGRID ILIANA BARRIOS MANZO</t>
  </si>
  <si>
    <t>ASISTENTE DE SUBDIRECCIÓN</t>
  </si>
  <si>
    <t>SULLY YESENIA ZAPETA MAZARIEGOS</t>
  </si>
  <si>
    <t>ENCARGADO DE CONTABILIDAD</t>
  </si>
  <si>
    <t>DELMA LISSETTE ALMENGOR LOPEZ</t>
  </si>
  <si>
    <t>PROFESIONAL ENCARGADO DE DOTACIÓN DE PERSONAL</t>
  </si>
  <si>
    <t>LORENA DEL ROSARIO MARTINEZ AGUILAR DE DEL CID</t>
  </si>
  <si>
    <t>PROFESIONAL ENCARGADO DE ADMINISTRACION DE RECURSOS HUMANOS</t>
  </si>
  <si>
    <t>IRMA YOLANDA XOL POP</t>
  </si>
  <si>
    <t>CONSEJE</t>
  </si>
  <si>
    <t>ANA PRUDENCIA LOPEZ SALES</t>
  </si>
  <si>
    <t xml:space="preserve">JEFE DE ASUNTOS JURIDICOS </t>
  </si>
  <si>
    <t>JEFE: LIC. DONNY VIDAL REYES RAMIREZ</t>
  </si>
  <si>
    <t>BRENDA LORENA VELARDE PEREZ DE MAZARIEGOS</t>
  </si>
  <si>
    <t>CLAUDIA MARINA ORDOÑEZ TORRES</t>
  </si>
  <si>
    <t>ENCARGADO DE PRESUPUESTO</t>
  </si>
  <si>
    <t>SUB DIRECCIÓN EJECUTIVA</t>
  </si>
  <si>
    <t>011</t>
  </si>
  <si>
    <t>YOLANDA AUXILIADORA PÉRES RUÍZ</t>
  </si>
  <si>
    <t>DIRECTOR EJECUTIVO</t>
  </si>
  <si>
    <t>ENCARGADO DE ACTUALIZACIÓN: LCDA. LORENA DEL ROSARIO MARTÍNEZ AGUILAR</t>
  </si>
  <si>
    <t>ANDREA ESMERALDA MANCILLA VELIZ</t>
  </si>
  <si>
    <t>ENCARGADO DE INFORMACIÓN PÚBLICA</t>
  </si>
  <si>
    <t>DONNY VIDAL REYES RAMIREZ</t>
  </si>
  <si>
    <t xml:space="preserve">JEFE DE RECURSOS HUMANOS </t>
  </si>
  <si>
    <t>FREDY ROLANDO VILLEGAS POZAS</t>
  </si>
  <si>
    <t>DIRECTOR ADMINISTRATIVO FINANCIERO</t>
  </si>
  <si>
    <t>ZOILA CAROLINA MIJANGOS DAVILA</t>
  </si>
  <si>
    <t>MARIA ELIZABETH BARAHONA LOPEZ</t>
  </si>
  <si>
    <t>ANALISTA FINANCIERO</t>
  </si>
  <si>
    <t>ANGELA ISABEL SIPAC COCON DE PER</t>
  </si>
  <si>
    <t>MILTHON OMAR RODRIGUEZ MEDINA</t>
  </si>
  <si>
    <t>UNIDAD DE ACCESO A LA INFORMACIÓN PÚBLICA -UAIP-</t>
  </si>
  <si>
    <t>UNIDAD DE ASUNTOS JURIDICOS -UAJ-</t>
  </si>
  <si>
    <t>DIRECCIÓN DE FORTALECIMIENTO DE LA PAZ -DIFOPAZ-</t>
  </si>
  <si>
    <t>DIRECCIÓN DE VIGILANCIA Y PROMOCIÓN DE DERECHOS HUMANOS -DIDEH-</t>
  </si>
  <si>
    <t>DIRECCIÓN DE SEDES REGIONALES -DISER-</t>
  </si>
  <si>
    <t>DIRECCIÓN EJECUTIVA -DE-</t>
  </si>
  <si>
    <t>DIRECCIÓN ADMINISTRATIVA FINANCIERA -DAF-</t>
  </si>
  <si>
    <t>UNIDAD DE PLANIFICACIÓN -UPLANI-</t>
  </si>
  <si>
    <t>SECCIÓN DE ALMACÉN</t>
  </si>
  <si>
    <t>UNIDAD DE AUDITORIA INTERNA -UDAI-</t>
  </si>
  <si>
    <t>FECHA DE ACTUALIZACIÓN: 06/05/2025</t>
  </si>
  <si>
    <t>CORRESPONDE AL MES DE: ABRIL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</si>
</sst>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Q&quot;* #,##0.00_);_(&quot;Q&quot;* \(#,##0.00\);_(&quot;Q&quot;* &quot;-&quot;??_);_(@_)"/>
    <numFmt numFmtId="165" formatCode="_-[$Q-100A]* #,##0.00_-;\-[$Q-100A]* #,##0.00_-;_-[$Q-100A]* &quot;-&quot;??_-;_-@"/>
    <numFmt numFmtId="166" formatCode="_-&quot;Q&quot;* #,##0.00_-;\-&quot;Q&quot;* #,##0.00_-;_-&quot;Q&quot;* &quot;-&quot;??_-;_-@"/>
    <numFmt numFmtId="167" formatCode="_-[$Q-100A]* #,##0.00_-;\-[$Q-100A]* #,##0.00_-;_-[$Q-100A]* &quot;-&quot;??_-;_-@_-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31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167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167" fontId="5" fillId="3" borderId="10" xfId="0" applyNumberFormat="1" applyFont="1" applyFill="1" applyBorder="1" applyAlignment="1">
      <alignment horizontal="center" vertical="center" wrapText="1"/>
    </xf>
    <xf numFmtId="0" fontId="12" fillId="0" borderId="0" xfId="0" applyFont="1"/>
    <xf numFmtId="49" fontId="11" fillId="0" borderId="1" xfId="0" quotePrefix="1" applyNumberFormat="1" applyFont="1" applyBorder="1" applyAlignment="1">
      <alignment horizontal="center" vertical="center"/>
    </xf>
    <xf numFmtId="164" fontId="13" fillId="0" borderId="1" xfId="2" applyFont="1" applyFill="1" applyBorder="1" applyAlignment="1">
      <alignment vertical="center" wrapText="1"/>
    </xf>
    <xf numFmtId="164" fontId="15" fillId="0" borderId="1" xfId="2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4" fontId="11" fillId="0" borderId="1" xfId="2" applyFont="1" applyFill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164" fontId="16" fillId="0" borderId="1" xfId="2" applyFont="1" applyFill="1" applyBorder="1" applyAlignment="1">
      <alignment horizontal="center" vertical="center"/>
    </xf>
    <xf numFmtId="164" fontId="13" fillId="0" borderId="1" xfId="2" applyFont="1" applyFill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lse%20Quezada\Desktop\BASES\BASE%20DE%20DATOS%20AL%2012.05.2025%20-%20PIBOT.xlsx" TargetMode="External"/><Relationship Id="rId1" Type="http://schemas.openxmlformats.org/officeDocument/2006/relationships/externalLinkPath" Target="/Users/Ilse%20Quezada/Desktop/BASES/BASE%20DE%20DATOS%20AL%2012.05.2025%20-%20PIBO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TIVOS AL 12,05,2025"/>
      <sheetName val="Hoja3"/>
      <sheetName val="Hoja2"/>
      <sheetName val="Hoja1"/>
    </sheetNames>
    <sheetDataSet>
      <sheetData sheetId="0">
        <row r="7">
          <cell r="E7" t="str">
            <v>VACANTE</v>
          </cell>
          <cell r="F7">
            <v>1284899</v>
          </cell>
          <cell r="G7" t="str">
            <v>DIRECCIÓN EJECUTIVA</v>
          </cell>
          <cell r="H7" t="str">
            <v>DIRECTOR EJECUTIVO</v>
          </cell>
          <cell r="I7" t="str">
            <v>DIRECTOR EJECUTIVO</v>
          </cell>
        </row>
        <row r="8">
          <cell r="E8" t="str">
            <v xml:space="preserve">FLOR DE MARÍA ROLDÁN GARCÍA DE TAYLOR </v>
          </cell>
          <cell r="F8">
            <v>1285484</v>
          </cell>
          <cell r="G8" t="str">
            <v>DIRECCIÓN EJECUTIVA</v>
          </cell>
          <cell r="H8" t="str">
            <v>ASISTENTE EJECUTIVO</v>
          </cell>
          <cell r="I8" t="str">
            <v>ASISTENTE EJECUTIVO</v>
          </cell>
        </row>
        <row r="9">
          <cell r="E9" t="str">
            <v>SINDY PAMELA TÁNCHEZ GONZÁLEZ</v>
          </cell>
          <cell r="F9">
            <v>1285485</v>
          </cell>
          <cell r="G9" t="str">
            <v>DIRECCIÓN EJECUTIVA</v>
          </cell>
          <cell r="H9" t="str">
            <v>ASISTENTE DE DIRECCIÓN</v>
          </cell>
          <cell r="I9" t="str">
            <v>ASISTENTE DE DIRECCIÓN</v>
          </cell>
        </row>
        <row r="10">
          <cell r="E10" t="str">
            <v>VACANTE</v>
          </cell>
          <cell r="F10">
            <v>1325448</v>
          </cell>
          <cell r="G10" t="str">
            <v>COMISIÓN PRESIDENCIAL POR LA PAZ Y LOS DERECHOS HUMANOS</v>
          </cell>
          <cell r="H10" t="str">
            <v>SECRETARIA</v>
          </cell>
          <cell r="I10" t="str">
            <v>SECRETARIA</v>
          </cell>
        </row>
        <row r="11">
          <cell r="E11" t="str">
            <v>ARELY MARISOl ZEA WELLMANN</v>
          </cell>
          <cell r="F11">
            <v>1348280</v>
          </cell>
          <cell r="G11" t="str">
            <v>COMISIÓN PRESIDENCIAL POR LA PAZ Y LOS DERECHOS HUMANOS</v>
          </cell>
          <cell r="H11" t="str">
            <v>SUBDIRECTOR EJECUTIVO  V</v>
          </cell>
          <cell r="I11" t="str">
            <v>SUBDIRECTOR EJECUTIVO</v>
          </cell>
        </row>
        <row r="12">
          <cell r="E12" t="str">
            <v>INGRID ILIANA BARRIOS MANZO</v>
          </cell>
          <cell r="F12">
            <v>1423314</v>
          </cell>
          <cell r="G12" t="str">
            <v>DIRECCIÓN EJECUTIVA</v>
          </cell>
          <cell r="H12" t="str">
            <v>ASISTENTE DE SUBDIRECCIÓN</v>
          </cell>
          <cell r="I12" t="str">
            <v>ASISTENTE DE SUBDIRECCIÓN</v>
          </cell>
        </row>
        <row r="13">
          <cell r="E13" t="str">
            <v>VACANTE</v>
          </cell>
          <cell r="F13">
            <v>1285486</v>
          </cell>
          <cell r="G13" t="str">
            <v>UNIDAD DE ASUNTOS JURÍDICOS</v>
          </cell>
          <cell r="H13" t="str">
            <v xml:space="preserve">JEFE DE ASUNTOS JURÍDICOS </v>
          </cell>
          <cell r="I13" t="str">
            <v xml:space="preserve">JEFE DE ASUNTOS JURÍDICOS </v>
          </cell>
        </row>
        <row r="14">
          <cell r="E14" t="str">
            <v>REMY RAFAEL ANGEL</v>
          </cell>
          <cell r="F14">
            <v>1328612</v>
          </cell>
          <cell r="G14" t="str">
            <v>COMISIÓN PRESIDENCIAL POR LA PAZ Y LOS DERECHOS HUMANOS</v>
          </cell>
          <cell r="H14" t="str">
            <v>PROFESIONAL JURÍDICO</v>
          </cell>
          <cell r="I14" t="str">
            <v>PROFESIONAL JURÍDICO</v>
          </cell>
        </row>
        <row r="15">
          <cell r="E15" t="str">
            <v>CLAUDIA MARTINA MUÑOZ ANDRADE DE MENDOZA</v>
          </cell>
          <cell r="F15">
            <v>1328613</v>
          </cell>
          <cell r="G15" t="str">
            <v>COMISIÓN PRESIDENCIAL POR LA PAZ Y LOS DERECHOS HUMANOS</v>
          </cell>
          <cell r="H15" t="str">
            <v>PROFESIONAL JURÍDICO</v>
          </cell>
          <cell r="I15" t="str">
            <v>PROFESIONAL JURÍDICO</v>
          </cell>
        </row>
        <row r="16">
          <cell r="E16" t="str">
            <v>LISANDRA LETICIA NORALES AVILA</v>
          </cell>
          <cell r="F16">
            <v>1325323</v>
          </cell>
          <cell r="G16" t="str">
            <v>COMISIÓN PRESIDENCIAL POR LA PAZ Y LOS DERECHOS HUMANOS</v>
          </cell>
          <cell r="H16" t="str">
            <v>PROCURADOR</v>
          </cell>
          <cell r="I16" t="str">
            <v>PROCURADOR</v>
          </cell>
        </row>
        <row r="17">
          <cell r="E17" t="str">
            <v>KATHERINE MARISOL ESCOBAR TORRES DE BUSTILLOS</v>
          </cell>
          <cell r="F17">
            <v>1325449</v>
          </cell>
          <cell r="G17" t="str">
            <v>COMISIÓN PRESIDENCIAL POR LA PAZ Y LOS DERECHOS HUMANOS</v>
          </cell>
          <cell r="H17" t="str">
            <v>SECRETARIA</v>
          </cell>
          <cell r="I17" t="str">
            <v>SECRETARIA</v>
          </cell>
        </row>
        <row r="18">
          <cell r="E18" t="str">
            <v>VACANTE</v>
          </cell>
          <cell r="F18">
            <v>1325327</v>
          </cell>
          <cell r="G18" t="str">
            <v>COMISIÓN PRESIDENCIAL POR LA PAZ Y LOS DERECHOS HUMANOS</v>
          </cell>
          <cell r="H18" t="str">
            <v>ENCARGADO DE GÉNERO</v>
          </cell>
          <cell r="I18" t="str">
            <v>ENCARGADO DE GÉNERO</v>
          </cell>
        </row>
        <row r="19">
          <cell r="E19" t="str">
            <v>MARITZA JEANETTE ALVAREZ BOBADILLA</v>
          </cell>
          <cell r="F19">
            <v>1285490</v>
          </cell>
          <cell r="G19" t="str">
            <v>UNIDAD DE PLANIFICACIÓN -UPLANI-</v>
          </cell>
          <cell r="H19" t="str">
            <v xml:space="preserve">JEFE DE PLANIFICACIÓN </v>
          </cell>
          <cell r="I19" t="str">
            <v xml:space="preserve">JEFE DE PLANIFICACIÓN </v>
          </cell>
        </row>
        <row r="20">
          <cell r="E20" t="str">
            <v>VACANTE</v>
          </cell>
          <cell r="F20">
            <v>1423313</v>
          </cell>
          <cell r="G20" t="str">
            <v>UNIDAD DE PLANIFICACIÓN -UPLANI-</v>
          </cell>
          <cell r="H20" t="str">
            <v>PROFESIONAL ESPECIALISTA EN RIESGO (SINACIG)</v>
          </cell>
          <cell r="I20" t="str">
            <v>PROFESIONAL ESPECIALISTA EN RIESGO (SINACIG)</v>
          </cell>
        </row>
        <row r="21">
          <cell r="E21" t="str">
            <v>GLENDY YESENIA CHAVARRÍA MEDRANO</v>
          </cell>
          <cell r="F21">
            <v>1285491</v>
          </cell>
          <cell r="G21" t="str">
            <v>UNIDAD DE PLANIFICACIÓN -UPLANI-</v>
          </cell>
          <cell r="H21" t="str">
            <v xml:space="preserve">ENCARGADO DE MONITOREO, EVALUACIÓN Y SEGUIMIENTO </v>
          </cell>
          <cell r="I21" t="str">
            <v xml:space="preserve">ENCARGADO DE MONITOREO, EVALUACIÓN Y SEGUIMIENTO </v>
          </cell>
        </row>
        <row r="22">
          <cell r="E22" t="str">
            <v>JACQUELINE CRISTINA FRANCO ORELLANA DE MURALLES</v>
          </cell>
          <cell r="F22">
            <v>1423312</v>
          </cell>
          <cell r="G22" t="str">
            <v>UNIDAD DE PLANIFICACIÓN -UPLANI-</v>
          </cell>
          <cell r="H22" t="str">
            <v>ENCARGADO DE COOPERACIÓN</v>
          </cell>
          <cell r="I22" t="str">
            <v>ENCARGADO DE COOPERACIÓN</v>
          </cell>
        </row>
        <row r="23">
          <cell r="E23" t="str">
            <v>JÉSSICA ROSMERY LEMUS HERRERA</v>
          </cell>
          <cell r="F23">
            <v>1325326</v>
          </cell>
          <cell r="G23" t="str">
            <v>COMISIÓN PRESIDENCIAL POR LA PAZ Y LOS DERECHOS HUMANOS</v>
          </cell>
          <cell r="H23" t="str">
            <v xml:space="preserve">ANALISTA DE PLANIFICACIÓN INSTITUCIONAL </v>
          </cell>
          <cell r="I23" t="str">
            <v xml:space="preserve">ANALISTA DE PLANIFICACIÓN INSTITUCIONAL </v>
          </cell>
        </row>
        <row r="24">
          <cell r="E24" t="str">
            <v>NORA AZUCENA SÁNCHEZ RODRIGUEZ</v>
          </cell>
          <cell r="F24">
            <v>1550965</v>
          </cell>
          <cell r="G24" t="str">
            <v>DIRECCIÓN DE ATENCIÓN A LA CONFLICTIVIDAD</v>
          </cell>
          <cell r="H24" t="str">
            <v>SECRETARIA</v>
          </cell>
          <cell r="I24" t="str">
            <v>SECRETARIA</v>
          </cell>
        </row>
        <row r="25">
          <cell r="E25" t="str">
            <v>BRENDA LORENA VELARDE PÉREZ DE MAZARIEGOS</v>
          </cell>
          <cell r="F25">
            <v>1285487</v>
          </cell>
          <cell r="G25" t="str">
            <v>UNIDAD DE COMUNICACIÓN ESTRATÉGICA</v>
          </cell>
          <cell r="H25" t="str">
            <v>JEFE DE COMUNICACIÓN ESTRATÉGICA</v>
          </cell>
          <cell r="I25" t="str">
            <v>JEFE DE COMUNICACIÓN ESTRATÉGICA</v>
          </cell>
        </row>
        <row r="26">
          <cell r="E26" t="str">
            <v>MARVA CECILIA WEATHERBORN SERRANO</v>
          </cell>
          <cell r="F26">
            <v>1285488</v>
          </cell>
          <cell r="H26" t="str">
            <v>PROFESIONAL ENCARGADO DE RELACIONES PÚBLICAS</v>
          </cell>
          <cell r="I26" t="str">
            <v>PROFESIONAL ENCARGADO DE RELACIONES PÚBLICAS</v>
          </cell>
        </row>
        <row r="27">
          <cell r="E27" t="str">
            <v>RONY EDUARDO SALAS SANTIAGO</v>
          </cell>
          <cell r="F27">
            <v>1325425</v>
          </cell>
          <cell r="G27" t="str">
            <v>COMISIÓN PRESIDENCIAL POR LA PAZ Y LOS DERECHOS HUMANOS</v>
          </cell>
          <cell r="H27" t="str">
            <v>ANALISTA DE PRODUCCIÓN AUDIOVISUAL, DISEÑO Y REDES SOCIALES</v>
          </cell>
          <cell r="I27" t="str">
            <v>ANALISTA DE PRODUCCIÓN AUDIOVISUAL DISEÑO Y REDES SOCIALES</v>
          </cell>
        </row>
        <row r="28">
          <cell r="E28" t="str">
            <v>ERICK KEVIN SADHAK CASTILLO ARTAVIA</v>
          </cell>
          <cell r="F28">
            <v>1325424</v>
          </cell>
          <cell r="G28" t="str">
            <v>COMISIÓN PRESIDENCIAL POR LA PAZ Y LOS DERECHOS HUMANOS</v>
          </cell>
          <cell r="H28" t="str">
            <v xml:space="preserve">ANALISTA DE INFORMACIÓN Y MONITOREO DE MEDIOS </v>
          </cell>
          <cell r="I28" t="str">
            <v xml:space="preserve">ANALISTA DE INFORMACIÓN Y MONITOREO DE MEDIOS </v>
          </cell>
        </row>
        <row r="29">
          <cell r="E29" t="str">
            <v>STEPHANIE MISHELL AQUINO CHINCHILLA</v>
          </cell>
          <cell r="F29">
            <v>1325325</v>
          </cell>
          <cell r="G29" t="str">
            <v>COMISIÓN PRESIDENCIAL POR LA PAZ Y LOS DERECHOS HUMANOS</v>
          </cell>
          <cell r="H29" t="str">
            <v>AUXILIAR DE COMUNICACIÓN</v>
          </cell>
          <cell r="I29" t="str">
            <v>AUXILIAR DE COMUNICACIÓN</v>
          </cell>
        </row>
        <row r="30">
          <cell r="E30" t="str">
            <v>JOSSELYN CRISTINA SOLORZANO HERNÁNDEZ</v>
          </cell>
          <cell r="F30">
            <v>1325447</v>
          </cell>
          <cell r="G30" t="str">
            <v>COMISIÓN PRESIDENCIAL POR LA PAZ Y LOS DERECHOS HUMANOS</v>
          </cell>
          <cell r="H30" t="str">
            <v>SECRETARIA</v>
          </cell>
          <cell r="I30" t="str">
            <v>SECRETARIA</v>
          </cell>
        </row>
        <row r="31">
          <cell r="E31" t="str">
            <v>ANDREA ESMERALDA MANCILLA VELIZ</v>
          </cell>
          <cell r="F31">
            <v>1285489</v>
          </cell>
          <cell r="G31" t="str">
            <v>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]</v>
          </cell>
          <cell r="H31" t="str">
            <v xml:space="preserve">ENCARGADO DE INFORMACIÓN PÚBLICA </v>
          </cell>
          <cell r="I31" t="str">
            <v xml:space="preserve">ENCARGADO DE INFORMACIÓN PÚBLICA </v>
          </cell>
        </row>
        <row r="32">
          <cell r="E32" t="str">
            <v>NESTOR AMILCAR VELIZ MEDINA</v>
          </cell>
          <cell r="F32">
            <v>1325387</v>
          </cell>
          <cell r="G32" t="str">
            <v>COMISIÓN PRESIDENCIAL POR LA PAZ Y LOS DERECHOS HUMANOS</v>
          </cell>
          <cell r="H32" t="str">
            <v>JEFE DE AUDITORÍA INTERNA</v>
          </cell>
          <cell r="I32" t="str">
            <v>JEFE DE AUDITORÍA INTERNA</v>
          </cell>
        </row>
        <row r="33">
          <cell r="E33" t="str">
            <v>ORLANDO VITELIO VÁSQUEZ RAMOS</v>
          </cell>
          <cell r="F33">
            <v>1325417</v>
          </cell>
          <cell r="G33" t="str">
            <v>COMISIÓN PRESIDENCIAL POR LA PAZ Y LOS DERECHOS HUMANOS</v>
          </cell>
          <cell r="H33" t="str">
            <v>AUDITOR</v>
          </cell>
          <cell r="I33" t="str">
            <v>AUDITOR</v>
          </cell>
        </row>
        <row r="34">
          <cell r="E34" t="str">
            <v>MARIA LEONORDI OVALLE HERRARTE</v>
          </cell>
          <cell r="F34">
            <v>1325445</v>
          </cell>
          <cell r="G34" t="str">
            <v>COMISIÓN PRESIDENCIAL POR LA PAZ Y LOS DERECHOS HUMANOS</v>
          </cell>
          <cell r="H34" t="str">
            <v>SECRETARIA</v>
          </cell>
          <cell r="I34" t="str">
            <v>SECRETARIA</v>
          </cell>
        </row>
        <row r="35">
          <cell r="E35" t="str">
            <v>FREDY ROLANDO VILLEGAS POZAS</v>
          </cell>
          <cell r="F35">
            <v>1285481</v>
          </cell>
          <cell r="G35" t="str">
            <v>DIRECCIÓN ADMINISTRATIVA FINANCIERA</v>
          </cell>
          <cell r="H35" t="str">
            <v>DIRECTOR EJECUTIVO IV</v>
          </cell>
          <cell r="I35" t="str">
            <v>DIRECTOR ADMINISTRATIVO FINANCIERO</v>
          </cell>
        </row>
        <row r="36">
          <cell r="E36" t="str">
            <v>LESLIE AMARILIS MORALES SAMAYOA DE SUMPANGO</v>
          </cell>
          <cell r="F36">
            <v>1325451</v>
          </cell>
          <cell r="G36" t="str">
            <v>COMISIÓN PRESIDENCIAL POR LA PAZ Y LOS DERECHOS HUMANOS</v>
          </cell>
          <cell r="H36" t="str">
            <v>SECRETARIA</v>
          </cell>
          <cell r="I36" t="str">
            <v>SECRETARIA</v>
          </cell>
        </row>
        <row r="37">
          <cell r="E37" t="str">
            <v>MARVIN LEONEL GIRON MORAN</v>
          </cell>
          <cell r="F37">
            <v>1285497</v>
          </cell>
          <cell r="G37" t="str">
            <v>DEPARTAMENTO ADMINISTRATIVO</v>
          </cell>
          <cell r="H37" t="str">
            <v xml:space="preserve">JEFE ADMINISTRATIVO </v>
          </cell>
          <cell r="I37" t="str">
            <v xml:space="preserve">JEFE ADMINISTRATIVO </v>
          </cell>
        </row>
        <row r="38">
          <cell r="E38" t="str">
            <v>ANGELA ISABEL SIPAC COCÓN DE PER</v>
          </cell>
          <cell r="F38">
            <v>1550963</v>
          </cell>
          <cell r="H38" t="str">
            <v>SECRETARIA</v>
          </cell>
          <cell r="I38" t="str">
            <v>SECRETARIA</v>
          </cell>
        </row>
        <row r="39">
          <cell r="E39" t="str">
            <v>MARILIN DAYANA BARILLAS BARRERA</v>
          </cell>
          <cell r="F39">
            <v>1325444</v>
          </cell>
          <cell r="G39" t="str">
            <v>COMISIÓN PRESIDENCIAL POR LA PAZ Y LOS DERECHOS HUMANOS</v>
          </cell>
          <cell r="H39" t="str">
            <v>SECRETARIA</v>
          </cell>
          <cell r="I39" t="str">
            <v>SECRETARIA</v>
          </cell>
        </row>
        <row r="40">
          <cell r="E40" t="str">
            <v>ZOILA ESTELA URREA SALAZAR</v>
          </cell>
          <cell r="F40">
            <v>1285498</v>
          </cell>
          <cell r="G40" t="str">
            <v>DEPARTAMENTO ADMINISTRATIVO</v>
          </cell>
          <cell r="H40" t="str">
            <v>ENCARGADO DE COMPRAS</v>
          </cell>
          <cell r="I40" t="str">
            <v>ENCARGADO DE COMPRAS</v>
          </cell>
        </row>
        <row r="41">
          <cell r="E41" t="str">
            <v>VACANTE</v>
          </cell>
          <cell r="F41">
            <v>1540958</v>
          </cell>
          <cell r="G41" t="str">
            <v>DEPARTAMENTO ADMINISTRATIVO</v>
          </cell>
          <cell r="H41" t="str">
            <v>ANALISTA DE COMPRAS</v>
          </cell>
          <cell r="I41" t="str">
            <v>ANALISTA DE COMPRAS</v>
          </cell>
        </row>
        <row r="42">
          <cell r="E42" t="str">
            <v>OLGA XENY CRISTINA SERRANO REYES</v>
          </cell>
          <cell r="F42">
            <v>1540959</v>
          </cell>
          <cell r="G42" t="str">
            <v>DEPARTAMENTO ADMINISTRATIVO</v>
          </cell>
          <cell r="H42" t="str">
            <v>AUXILIAR DE ADMINISTRATIVO</v>
          </cell>
          <cell r="I42" t="str">
            <v>AUXILIAR DE ADMINISTRATIVO</v>
          </cell>
        </row>
        <row r="43">
          <cell r="E43" t="str">
            <v>ANDREA EUGENIA DE LA ROSA CASTILLO</v>
          </cell>
          <cell r="F43">
            <v>1325329</v>
          </cell>
          <cell r="G43" t="str">
            <v>COMISIÓN PRESIDENCIAL POR LA PAZ Y LOS DERECHOS HUMANOS</v>
          </cell>
          <cell r="H43" t="str">
            <v>ENCARGADO DE ARCHIVO</v>
          </cell>
          <cell r="I43" t="str">
            <v>ENCARGADO DE ARCHIVO</v>
          </cell>
        </row>
        <row r="44">
          <cell r="E44" t="str">
            <v>MARVIN DANIEL ARAGÓN DÁVILA</v>
          </cell>
          <cell r="F44">
            <v>1325453</v>
          </cell>
          <cell r="G44" t="str">
            <v>COMISIÓN PRESIDENCIAL POR LA PAZ Y LOS DERECHOS HUMANOS</v>
          </cell>
          <cell r="H44" t="str">
            <v>AUXILIAR DE ARCHIVO</v>
          </cell>
          <cell r="I44" t="str">
            <v>AUXILIAR DE ARCHIVO</v>
          </cell>
        </row>
        <row r="45">
          <cell r="E45" t="str">
            <v>MARIA ISABEL LOPEZ MARTI</v>
          </cell>
          <cell r="F45">
            <v>1325422</v>
          </cell>
          <cell r="G45" t="str">
            <v>COMISIÓN PRESIDENCIAL POR LA PAZ Y LOS DERECHOS HUMANOS</v>
          </cell>
          <cell r="H45" t="str">
            <v>ENCARGADO DE ALMACÉN</v>
          </cell>
          <cell r="I45" t="str">
            <v>ENCARGADO DE ALMACÉN</v>
          </cell>
        </row>
        <row r="46">
          <cell r="E46" t="str">
            <v>EDIN ELICEO ISAAC MORÁN CHEN</v>
          </cell>
          <cell r="F46">
            <v>1285500</v>
          </cell>
          <cell r="G46" t="str">
            <v>DEPARTAMENTO ADMINISTRATIVO</v>
          </cell>
          <cell r="H46" t="str">
            <v>ENCARGADO DE INFORMÁTICA</v>
          </cell>
          <cell r="I46" t="str">
            <v>ENCARGADO DE INFORMÁTICA</v>
          </cell>
        </row>
        <row r="47">
          <cell r="E47" t="str">
            <v>BELMIN AYESSER PINEDA CERNA</v>
          </cell>
          <cell r="F47">
            <v>1285501</v>
          </cell>
          <cell r="G47" t="str">
            <v>DEPARTAMENTO ADMINISTRATIVO</v>
          </cell>
          <cell r="H47" t="str">
            <v xml:space="preserve">ANALISTA DE INFORMÁTICA </v>
          </cell>
          <cell r="I47" t="str">
            <v xml:space="preserve">ANALISTA DE INFORMÁTICA </v>
          </cell>
        </row>
        <row r="48">
          <cell r="E48" t="str">
            <v>LUIS DANILO ESPINOZA LUNA</v>
          </cell>
          <cell r="F48">
            <v>1325363</v>
          </cell>
          <cell r="G48" t="str">
            <v>COMISIÓN PRESIDENCIAL POR LA PAZ Y LOS DERECHOS HUMANOS</v>
          </cell>
          <cell r="H48" t="str">
            <v xml:space="preserve">ANALISTA DE INFORMÁTICA </v>
          </cell>
          <cell r="I48" t="str">
            <v xml:space="preserve">ANALISTA DE INFORMÁTICA </v>
          </cell>
        </row>
        <row r="49">
          <cell r="E49" t="str">
            <v>LESTER ABEL LÓPEZ GATICA</v>
          </cell>
          <cell r="F49">
            <v>1285499</v>
          </cell>
          <cell r="G49" t="str">
            <v>DEPARTAMENTO ADMINISTRATIVO</v>
          </cell>
          <cell r="H49" t="str">
            <v>ENCARGADO DE SERVICIOS GENERALES</v>
          </cell>
          <cell r="I49" t="str">
            <v>ENCARGADO DE SERVICIOS GENERALES</v>
          </cell>
        </row>
        <row r="50">
          <cell r="E50" t="str">
            <v>OTTO RENÉ RAMIREZ ESTRADA</v>
          </cell>
          <cell r="F50">
            <v>1325432</v>
          </cell>
          <cell r="G50" t="str">
            <v>COMISIÓN PRESIDENCIAL POR LA PAZ Y LOS DERECHOS HUMANOS</v>
          </cell>
          <cell r="H50" t="str">
            <v>AUXILIAR DE SERVICIOS GENERALES</v>
          </cell>
          <cell r="I50" t="str">
            <v>AUXILIAR DE SERVICIOS GENERALES</v>
          </cell>
        </row>
        <row r="51">
          <cell r="E51" t="str">
            <v>NINOSHKA VINET SÁNCHEZ ORTÍZ</v>
          </cell>
          <cell r="F51">
            <v>1285502</v>
          </cell>
          <cell r="G51" t="str">
            <v>DEPARTAMENTO ADMINISTRATIVO</v>
          </cell>
          <cell r="H51" t="str">
            <v xml:space="preserve">RECEPCIONISTA </v>
          </cell>
          <cell r="I51" t="str">
            <v xml:space="preserve">RECEPCIONISTA </v>
          </cell>
        </row>
        <row r="52">
          <cell r="E52" t="str">
            <v>BYRON VIDAL CHIROY SAZ</v>
          </cell>
          <cell r="F52">
            <v>1325431</v>
          </cell>
          <cell r="G52" t="str">
            <v>COMISIÓN PRESIDENCIAL POR LA PAZ Y LOS DERECHOS HUMANOS</v>
          </cell>
          <cell r="H52" t="str">
            <v>TÉCNICO EN MANTENIMIENTO</v>
          </cell>
          <cell r="I52" t="str">
            <v>TÉCNICO EN MANTENIMIENTO</v>
          </cell>
        </row>
        <row r="53">
          <cell r="E53" t="str">
            <v>MICHAEL JULIÁN HERNÁNDEZ GÓMEZ</v>
          </cell>
          <cell r="F53">
            <v>1325331</v>
          </cell>
          <cell r="G53" t="str">
            <v>COMISIÓN PRESIDENCIAL POR LA PAZ Y LOS DERECHOS HUMANOS</v>
          </cell>
          <cell r="H53" t="str">
            <v>MENSAJERO</v>
          </cell>
          <cell r="I53" t="str">
            <v>MENSAJERO</v>
          </cell>
        </row>
        <row r="54">
          <cell r="E54" t="str">
            <v>JESUS EDUARDO RAMOS PERNILLA</v>
          </cell>
          <cell r="F54">
            <v>1285506</v>
          </cell>
          <cell r="G54" t="str">
            <v>DEPARTAMENTO ADMINISTRATIVO</v>
          </cell>
          <cell r="H54" t="str">
            <v>MENSAJERO</v>
          </cell>
          <cell r="I54" t="str">
            <v>MENSAJERO</v>
          </cell>
        </row>
        <row r="55">
          <cell r="E55" t="str">
            <v>SONIA MARIBEL DE LA ROSA GARCÍA</v>
          </cell>
          <cell r="F55">
            <v>1285509</v>
          </cell>
          <cell r="G55" t="str">
            <v>DEPARTAMENTO ADMINISTRATIVO</v>
          </cell>
          <cell r="H55" t="str">
            <v>CONSERJE</v>
          </cell>
          <cell r="I55" t="str">
            <v>CONSERJE</v>
          </cell>
        </row>
        <row r="56">
          <cell r="E56" t="str">
            <v>IDALIA NOHEMÍ GÓMEZ CALDERÓN DE ARRIOLA</v>
          </cell>
          <cell r="F56">
            <v>1285507</v>
          </cell>
          <cell r="G56" t="str">
            <v>DEPARTAMENTO ADMINISTRATIVO</v>
          </cell>
          <cell r="H56" t="str">
            <v>CONSERJE</v>
          </cell>
          <cell r="I56" t="str">
            <v>CONSERJE</v>
          </cell>
        </row>
        <row r="57">
          <cell r="E57" t="str">
            <v>CARMEN MORALES GARCÍA</v>
          </cell>
          <cell r="F57">
            <v>1285508</v>
          </cell>
          <cell r="G57" t="str">
            <v>DEPARTAMENTO ADMINISTRATIVO</v>
          </cell>
          <cell r="H57" t="str">
            <v>CONSERJE</v>
          </cell>
          <cell r="I57" t="str">
            <v>CONSERJE</v>
          </cell>
        </row>
        <row r="58">
          <cell r="E58" t="str">
            <v>EVA HAYDÉE CABALLEROS OSORIO</v>
          </cell>
          <cell r="F58">
            <v>1325437</v>
          </cell>
          <cell r="G58" t="str">
            <v>COMISIÓN PRESIDENCIAL POR LA PAZ Y LOS DERECHOS HUMANOS</v>
          </cell>
          <cell r="H58" t="str">
            <v>CONSERJE</v>
          </cell>
          <cell r="I58" t="str">
            <v>CONSERJE</v>
          </cell>
        </row>
        <row r="59">
          <cell r="E59" t="str">
            <v>ANDREA ISABEL CLEMENTE VICENTE</v>
          </cell>
          <cell r="F59">
            <v>1325438</v>
          </cell>
          <cell r="G59" t="str">
            <v>COMISIÓN PRESIDENCIAL POR LA PAZ Y LOS DERECHOS HUMANOS</v>
          </cell>
          <cell r="H59" t="str">
            <v>CONSERJE</v>
          </cell>
          <cell r="I59" t="str">
            <v>CONSERJE</v>
          </cell>
        </row>
        <row r="60">
          <cell r="E60" t="str">
            <v>JOSÉ ANTONIO LARIOS MONTECINOS</v>
          </cell>
          <cell r="F60">
            <v>1285511</v>
          </cell>
          <cell r="G60" t="str">
            <v>DEPARTAMENTO ADMINISTRATIVO</v>
          </cell>
          <cell r="H60" t="str">
            <v xml:space="preserve">PORTERO </v>
          </cell>
          <cell r="I60" t="str">
            <v xml:space="preserve">PORTERO </v>
          </cell>
        </row>
        <row r="61">
          <cell r="E61" t="str">
            <v>VACANTE</v>
          </cell>
          <cell r="F61">
            <v>1285510</v>
          </cell>
          <cell r="G61" t="str">
            <v>DEPARTAMENTO ADMINISTRATIVO</v>
          </cell>
          <cell r="H61" t="str">
            <v xml:space="preserve">PORTERO </v>
          </cell>
          <cell r="I61" t="str">
            <v xml:space="preserve">PORTERO </v>
          </cell>
        </row>
        <row r="62">
          <cell r="E62" t="str">
            <v>ALEJANDRO DE JESUS CRUZ TUNCHE</v>
          </cell>
          <cell r="F62">
            <v>1285504</v>
          </cell>
          <cell r="G62" t="str">
            <v>DEPARTAMENTO ADMINISTRATIVO</v>
          </cell>
          <cell r="H62" t="str">
            <v>PILOTO</v>
          </cell>
          <cell r="I62" t="str">
            <v>PILOTO</v>
          </cell>
        </row>
        <row r="63">
          <cell r="E63" t="str">
            <v xml:space="preserve">BYRON GARCIA ALFARO </v>
          </cell>
          <cell r="F63">
            <v>1285505</v>
          </cell>
          <cell r="G63" t="str">
            <v>DEPARTAMENTO ADMINISTRATIVO</v>
          </cell>
          <cell r="H63" t="str">
            <v>PILOTO</v>
          </cell>
          <cell r="I63" t="str">
            <v>PILOTO</v>
          </cell>
        </row>
        <row r="64">
          <cell r="E64" t="str">
            <v>ISMAEL PICHIYÁ VELÁSQUEZ</v>
          </cell>
          <cell r="F64">
            <v>1325436</v>
          </cell>
          <cell r="G64" t="str">
            <v>COMISIÓN PRESIDENCIAL POR LA PAZ Y LOS DERECHOS HUMANOS</v>
          </cell>
          <cell r="H64" t="str">
            <v>PILOTO</v>
          </cell>
          <cell r="I64" t="str">
            <v>PILOTO</v>
          </cell>
        </row>
        <row r="65">
          <cell r="E65" t="str">
            <v>WALTER EDUARDO AYALA OVANDO</v>
          </cell>
          <cell r="F65">
            <v>1285503</v>
          </cell>
          <cell r="G65" t="str">
            <v>DEPARTAMENTO ADMINISTRATIVO</v>
          </cell>
          <cell r="H65" t="str">
            <v>PILOTO</v>
          </cell>
          <cell r="I65" t="str">
            <v>PILOTO</v>
          </cell>
        </row>
        <row r="66">
          <cell r="E66" t="str">
            <v>ALAN BYRON GUAMUCH AGUILAR</v>
          </cell>
          <cell r="F66">
            <v>1325435</v>
          </cell>
          <cell r="G66" t="str">
            <v>COMISIÓN PRESIDENCIAL POR LA PAZ Y LOS DERECHOS HUMANOS</v>
          </cell>
          <cell r="H66" t="str">
            <v>PILOTO</v>
          </cell>
          <cell r="I66" t="str">
            <v>PILOTO</v>
          </cell>
        </row>
        <row r="67">
          <cell r="E67" t="str">
            <v>HUGO ROBERTO MORÁN REYES</v>
          </cell>
          <cell r="F67">
            <v>1550960</v>
          </cell>
          <cell r="G67" t="str">
            <v>DEPARTAMENTO ADMINISTRATIVO</v>
          </cell>
          <cell r="H67" t="str">
            <v>PILOTO</v>
          </cell>
          <cell r="I67" t="str">
            <v>PILOTO</v>
          </cell>
        </row>
        <row r="68">
          <cell r="E68" t="str">
            <v>IRMA YOLANDA XOL POP</v>
          </cell>
          <cell r="F68">
            <v>1550962</v>
          </cell>
          <cell r="H68" t="str">
            <v>CONSERJE</v>
          </cell>
          <cell r="I68" t="str">
            <v>CONSERJE</v>
          </cell>
        </row>
        <row r="69">
          <cell r="E69" t="str">
            <v>JORGE HUMBERTO ESCOBAR LÓPEZ</v>
          </cell>
          <cell r="F69">
            <v>1550961</v>
          </cell>
          <cell r="G69" t="str">
            <v>DEPARTAMENTO ADMINISTRATIVO</v>
          </cell>
          <cell r="H69" t="str">
            <v>PILOTO</v>
          </cell>
          <cell r="I69" t="str">
            <v>PILOTO</v>
          </cell>
        </row>
        <row r="70">
          <cell r="E70" t="str">
            <v>JHONNY DAVID CABRERA MORALES</v>
          </cell>
          <cell r="F70">
            <v>1325434</v>
          </cell>
          <cell r="G70" t="str">
            <v>COMISIÓN PRESIDENCIAL POR LA PAZ Y LOS DERECHOS HUMANOS</v>
          </cell>
          <cell r="H70" t="str">
            <v>PILOTO</v>
          </cell>
          <cell r="I70" t="str">
            <v>PILOTO</v>
          </cell>
        </row>
        <row r="71">
          <cell r="E71" t="str">
            <v>HEDELIN SUSANA COJÓN CHACÓN DE MORENTE</v>
          </cell>
          <cell r="F71">
            <v>1285492</v>
          </cell>
          <cell r="G71" t="str">
            <v>DEPARTAMENTO FINANCIERO</v>
          </cell>
          <cell r="H71" t="str">
            <v>JEFE FINANCIERO</v>
          </cell>
          <cell r="I71" t="str">
            <v>JEFE FINANCIERO</v>
          </cell>
        </row>
        <row r="72">
          <cell r="E72" t="str">
            <v>VACANTE</v>
          </cell>
          <cell r="F72">
            <v>1550964</v>
          </cell>
          <cell r="G72" t="str">
            <v>UNIDAD DE PLANIFICACIÓN -UPLANI-</v>
          </cell>
          <cell r="H72" t="str">
            <v>SECRETARIA</v>
          </cell>
          <cell r="I72" t="str">
            <v>SECRETARIA</v>
          </cell>
        </row>
        <row r="73">
          <cell r="E73" t="str">
            <v>VACANTE</v>
          </cell>
          <cell r="F73">
            <v>1285493</v>
          </cell>
          <cell r="H73" t="str">
            <v>ENCARGADO DE PRESUPUESTO</v>
          </cell>
          <cell r="I73" t="str">
            <v>ENCARGADO DE PRESUPUESTO</v>
          </cell>
        </row>
        <row r="74">
          <cell r="E74" t="str">
            <v>SULLY YESENIA ZAPETA MAZARIEGOS DE MONTERROSO</v>
          </cell>
          <cell r="F74">
            <v>1325328</v>
          </cell>
          <cell r="G74" t="str">
            <v>COMISIÓN PRESIDENCIAL POR LA PAZ Y LOS DERECHOS HUMANOS</v>
          </cell>
          <cell r="H74" t="str">
            <v>ENCARGADO DE CONTABILIDAD</v>
          </cell>
          <cell r="I74" t="str">
            <v>ENCARGADO DE CONTABILIDAD</v>
          </cell>
        </row>
        <row r="75">
          <cell r="E75" t="str">
            <v>EVELYN MELISSA OVALLE LÓPEZ</v>
          </cell>
          <cell r="F75">
            <v>1285494</v>
          </cell>
          <cell r="G75" t="str">
            <v>DEPARTAMENTO FINANCIERO</v>
          </cell>
          <cell r="H75" t="str">
            <v>ENCARGADO DE TESORERÍA</v>
          </cell>
          <cell r="I75" t="str">
            <v>ENCARGADO DE TESORERÍA</v>
          </cell>
        </row>
        <row r="76">
          <cell r="E76" t="str">
            <v>MARÍA ELIZABETH BARAHONA LÓPEZ</v>
          </cell>
          <cell r="F76">
            <v>1423315</v>
          </cell>
          <cell r="G76" t="str">
            <v>DEPARTAMENTO FINANCIERO</v>
          </cell>
          <cell r="H76" t="str">
            <v>ANALISTA FINANCIERO</v>
          </cell>
          <cell r="I76" t="str">
            <v>ANALISTA FINANCIERO</v>
          </cell>
        </row>
        <row r="77">
          <cell r="E77" t="str">
            <v>DAVID FERNANDO ARRUÉ HERNÁNDEZ</v>
          </cell>
          <cell r="F77">
            <v>1550966</v>
          </cell>
          <cell r="G77" t="str">
            <v>DEPARTAMENTO FINANCIERO</v>
          </cell>
          <cell r="H77" t="str">
            <v>ANALISTA DE TESORERÍA</v>
          </cell>
          <cell r="I77" t="str">
            <v>ANALISTA DE TESORERÍA</v>
          </cell>
        </row>
        <row r="78">
          <cell r="E78" t="str">
            <v xml:space="preserve">CARLOS ENRIQUE HERNÁNDEZ CHACÓN </v>
          </cell>
          <cell r="F78">
            <v>1285495</v>
          </cell>
          <cell r="G78" t="str">
            <v>DEPARTAMENTO FINANCIERO</v>
          </cell>
          <cell r="H78" t="str">
            <v xml:space="preserve">ENCARGADO DE INVENTARIO </v>
          </cell>
          <cell r="I78" t="str">
            <v xml:space="preserve">ENCARGADO DE INVENTARIO </v>
          </cell>
        </row>
        <row r="79">
          <cell r="E79" t="str">
            <v>MAYCOL SAUL RODRIGUEZ RUÍZ</v>
          </cell>
          <cell r="F79">
            <v>1285496</v>
          </cell>
          <cell r="G79" t="str">
            <v>DEPARTAMENTO FINANCIERO</v>
          </cell>
          <cell r="H79" t="str">
            <v>AUXILIAR DE INVENTARIOS</v>
          </cell>
          <cell r="I79" t="str">
            <v>AUXILIAR DE INVENTARIOS</v>
          </cell>
        </row>
        <row r="80">
          <cell r="E80" t="str">
            <v>EDYN ROMEO CUQUEJ CANAHUÍ</v>
          </cell>
          <cell r="F80">
            <v>1325461</v>
          </cell>
          <cell r="G80" t="str">
            <v>COMISIÓN PRESIDENCIAL POR LA PAZ Y LOS DERECHOS HUMANOS</v>
          </cell>
          <cell r="H80" t="str">
            <v>AUXILIAR DE INVENTARIOS</v>
          </cell>
          <cell r="I80" t="str">
            <v>AUXILIAR DE INVENTARIOS</v>
          </cell>
        </row>
        <row r="81">
          <cell r="E81" t="str">
            <v>DONNY VIDAL REYES RAMIREZ</v>
          </cell>
          <cell r="F81">
            <v>1285512</v>
          </cell>
          <cell r="G81" t="str">
            <v>DEPARTAMENTO DE RECURSOS HUMANOS</v>
          </cell>
          <cell r="H81" t="str">
            <v xml:space="preserve">JEFE DE RECURSOS HUMANOS </v>
          </cell>
          <cell r="I81" t="str">
            <v xml:space="preserve">JEFE DE RECURSOS HUMANOS </v>
          </cell>
        </row>
        <row r="82">
          <cell r="E82" t="str">
            <v>DIANA NINETH DE PAZ LÓPEZ</v>
          </cell>
          <cell r="F82">
            <v>1285515</v>
          </cell>
          <cell r="G82" t="str">
            <v>DEPARTAMENTO DE RECURSOS HUMANOS</v>
          </cell>
          <cell r="H82" t="str">
            <v>PROFESIONAL ENCARGADO DE GESTIÓN DE PERSONAL</v>
          </cell>
          <cell r="I82" t="str">
            <v>PROFESIONAL ENCARGADO DE GESTIÓN DE PERSONAL</v>
          </cell>
        </row>
        <row r="83">
          <cell r="E83" t="str">
            <v>DELMA LISSETTE ALMENGOR LÓPEZ</v>
          </cell>
          <cell r="F83">
            <v>1285514</v>
          </cell>
          <cell r="G83" t="str">
            <v>DEPARTAMENTO DE RECURSOS HUMANOS</v>
          </cell>
          <cell r="H83" t="str">
            <v>PROFESIONAL ENCARGADO DE DOTACIÓN DE PERSONAL</v>
          </cell>
          <cell r="I83" t="str">
            <v>PROFESIONAL ENCARGADO DE DOTACIÓN DE PERSONAL</v>
          </cell>
        </row>
        <row r="84">
          <cell r="E84" t="str">
            <v>LORENA DEL ROSARIO MARTÍNEZ AGUILAR</v>
          </cell>
          <cell r="F84">
            <v>1285513</v>
          </cell>
          <cell r="G84" t="str">
            <v>DEPARTAMENTO DE RECURSOS HUMANOS</v>
          </cell>
          <cell r="H84" t="str">
            <v>PROFESIONAL ENCARGADO DE ADMINISTRACIÓN DE RECURSOS HUMANOS</v>
          </cell>
          <cell r="I84" t="str">
            <v>PROFESIONAL ENCARGADO DE ADMINISTRACIÓN DE RECURSOS HUMANOS</v>
          </cell>
        </row>
        <row r="85">
          <cell r="E85" t="str">
            <v>GABRIELA ELIZABETH RAXÓN SIAN DE TÚM</v>
          </cell>
          <cell r="F85">
            <v>1325455</v>
          </cell>
          <cell r="G85" t="str">
            <v>COMISIÓN PRESIDENCIAL POR LA PAZ Y LOS DERECHOS HUMANOS</v>
          </cell>
          <cell r="H85" t="str">
            <v>ANALISTA DE RECURSOS HUMANOS</v>
          </cell>
          <cell r="I85" t="str">
            <v>ANALISTA DE RECURSOS HUMANOS</v>
          </cell>
        </row>
        <row r="86">
          <cell r="E86" t="str">
            <v>ILCE NINETH QUEZADA ARELLANO DE CASTELLANOS</v>
          </cell>
          <cell r="F86">
            <v>1550968</v>
          </cell>
          <cell r="G86" t="str">
            <v>DEPARTAMENTO DE RECURSOS HUMANOS</v>
          </cell>
          <cell r="H86" t="str">
            <v>ANALISTA DE RECURSOS HUMANOS II</v>
          </cell>
          <cell r="I86" t="str">
            <v>ANALISTA DE RECURSOS HUMANOS II</v>
          </cell>
        </row>
        <row r="87">
          <cell r="E87" t="str">
            <v>ANA ROCIO LÓPEZ VELÁSQUEZ</v>
          </cell>
          <cell r="F87">
            <v>1325450</v>
          </cell>
          <cell r="G87" t="str">
            <v>COMISIÓN PRESIDENCIAL POR LA PAZ Y LOS DERECHOS HUMANOS</v>
          </cell>
          <cell r="H87" t="str">
            <v>SECRETARIA</v>
          </cell>
          <cell r="I87" t="str">
            <v>SECRETARIA</v>
          </cell>
        </row>
        <row r="88">
          <cell r="E88" t="str">
            <v>DAVID AUGUSTO DÁVILA NAVARRO</v>
          </cell>
          <cell r="F88">
            <v>1285482</v>
          </cell>
          <cell r="G88" t="str">
            <v>DIRECCIÓN Y VIGILANCIA Y PROMOCIÓN DE DERECHOS HUMANOS</v>
          </cell>
          <cell r="H88" t="str">
            <v>DIRECTOR EJECUTIVO IV</v>
          </cell>
          <cell r="I88" t="str">
            <v>DIRECTOR DE VIGILANCIA Y PROMOCIÓN DE LOS DERECHOS HUMANOS</v>
          </cell>
        </row>
        <row r="89">
          <cell r="E89" t="str">
            <v>MIRIAN LIZBETH PORTILLO MELÉNDEZ</v>
          </cell>
          <cell r="F89">
            <v>1325446</v>
          </cell>
          <cell r="G89" t="str">
            <v>COMISIÓN PRESIDENCIAL POR LA PAZ Y LOS DERECHOS HUMANOS</v>
          </cell>
          <cell r="H89" t="str">
            <v>SECRETARIA</v>
          </cell>
          <cell r="I89" t="str">
            <v xml:space="preserve">SECRETARIA </v>
          </cell>
        </row>
        <row r="90">
          <cell r="E90" t="str">
            <v>SINDY BEATRÍZ GÓMEZ DEL VALLE</v>
          </cell>
          <cell r="F90">
            <v>1325427</v>
          </cell>
          <cell r="G90" t="str">
            <v>COMISIÓN PRESIDENCIAL POR LA PAZ Y LOS DERECHOS HUMANOS</v>
          </cell>
          <cell r="H90" t="str">
            <v>JEFE DE COMPROMISOS EN DERECHOS HUMANOS</v>
          </cell>
          <cell r="I90" t="str">
            <v xml:space="preserve">JEFE DE COMPROMISOS EN DERECHOS HUMANOS </v>
          </cell>
        </row>
        <row r="91">
          <cell r="E91" t="str">
            <v>SONIA ELIZABETH PUZUL COJTÍ</v>
          </cell>
          <cell r="F91">
            <v>1325358</v>
          </cell>
          <cell r="G91" t="str">
            <v>COMISIÓN PRESIDENCIAL POR LA PAZ Y LOS DERECHOS HUMANOS</v>
          </cell>
          <cell r="H91" t="str">
            <v>PROFESIONAL DE COMPROMISOS EN DERECHOS HUMANOS</v>
          </cell>
          <cell r="I91" t="str">
            <v>PROFESIONAL DE COMPROMISOS EN DERECHOS HUMANOS</v>
          </cell>
        </row>
        <row r="92">
          <cell r="E92" t="str">
            <v>MILTHON OMAR RODRÍGUEZ MEDINA</v>
          </cell>
          <cell r="F92">
            <v>1325361</v>
          </cell>
          <cell r="G92" t="str">
            <v>COMISIÓN PRESIDENCIAL POR LA PAZ Y LOS DERECHOS HUMANOS</v>
          </cell>
          <cell r="H92" t="str">
            <v>PROFESIONAL DE DIVULGACIÓN Y FOMENTO DE DDHH Y PPPP</v>
          </cell>
          <cell r="I92" t="str">
            <v>PROFESIONAL DE DIVULGACIÓN Y FOMENTO DE DERECHOS HUMANOS Y POLÍTICAS PÚBLICAS</v>
          </cell>
        </row>
        <row r="93">
          <cell r="E93" t="str">
            <v>MARÍA JOSÉ GONZÁLEZ LLAMAS</v>
          </cell>
          <cell r="F93">
            <v>1325359</v>
          </cell>
          <cell r="G93" t="str">
            <v>COMISIÓN PRESIDENCIAL POR LA PAZ Y LOS DERECHOS HUMANOS</v>
          </cell>
          <cell r="H93" t="str">
            <v>PROFESIONAL DE COMPROMISOS EN DERECHOS HUMANOS</v>
          </cell>
          <cell r="I93" t="str">
            <v>PROFESIONAL DE COMPROMISOS EN DERECHOS HUMANOS</v>
          </cell>
        </row>
        <row r="94">
          <cell r="E94" t="str">
            <v>VACANTE</v>
          </cell>
          <cell r="F94">
            <v>1325352</v>
          </cell>
          <cell r="H94" t="str">
            <v>PROMOTOR</v>
          </cell>
          <cell r="I94" t="str">
            <v xml:space="preserve">PROMOTOR </v>
          </cell>
        </row>
        <row r="95">
          <cell r="E95" t="str">
            <v>NOELIA FABIOLA ROMERO CORTEZ</v>
          </cell>
          <cell r="F95">
            <v>1325353</v>
          </cell>
          <cell r="G95" t="str">
            <v>COMISIÓN PRESIDENCIAL POR LA PAZ Y LOS DERECHOS HUMANOS</v>
          </cell>
          <cell r="H95" t="str">
            <v>PROMOTOR</v>
          </cell>
          <cell r="I95" t="str">
            <v>PROMOTOR</v>
          </cell>
        </row>
        <row r="96">
          <cell r="E96" t="str">
            <v>ANA LUCÍA CAMPOS MELÉNDEZ</v>
          </cell>
          <cell r="F96">
            <v>1325354</v>
          </cell>
          <cell r="G96" t="str">
            <v>COMISIÓN PRESIDENCIAL POR LA PAZ Y LOS DERECHOS HUMANOS</v>
          </cell>
          <cell r="H96" t="str">
            <v>JEFE DE DIVULGACIÓN Y FOMENTO DE DERECHOS HUMANOS Y POLÍTICAS PÚBLICAS</v>
          </cell>
          <cell r="I96" t="str">
            <v>JEFE DE DIVULGACIÓN Y FOMENTO DE DERECHOS HUMANOS Y POLÍTICAS PÚBLICAS</v>
          </cell>
        </row>
        <row r="97">
          <cell r="E97" t="str">
            <v>MÓNICA MARINA MANSILLA GUILLÉN</v>
          </cell>
          <cell r="F97">
            <v>1550973</v>
          </cell>
          <cell r="G97" t="str">
            <v>DIRECCIÓN Y VIGILANCIA Y PROMOCIÓN DE DERECHOS HUMANOS</v>
          </cell>
          <cell r="H97" t="str">
            <v>PROFESIONAL DE COMPROMISOS EN DERECHOS HUMANOS</v>
          </cell>
          <cell r="I97" t="str">
            <v>PROFESIONAL DE COMPROMISOS  EN DERECHOS HUMANOS</v>
          </cell>
        </row>
        <row r="98">
          <cell r="E98" t="str">
            <v>LUIS ALBERTO ARTEAGA ALVAREZ</v>
          </cell>
          <cell r="F98">
            <v>1325357</v>
          </cell>
          <cell r="H98" t="str">
            <v>PROFESIONAL DE COMPROMISOS EN DERECHOS HUMANOS</v>
          </cell>
          <cell r="I98" t="str">
            <v>PROFESIONAL DE COMPROMISOS EN DERECHOS HUMANOS</v>
          </cell>
        </row>
        <row r="99">
          <cell r="E99" t="str">
            <v>ANA ELISA FONSECA BARRIOS DE CASTELLANOS</v>
          </cell>
          <cell r="F99">
            <v>1325356</v>
          </cell>
          <cell r="G99" t="str">
            <v>COMISIÓN PRESIDENCIAL POR LA PAZ Y LOS DERECHOS HUMANOS</v>
          </cell>
          <cell r="H99" t="str">
            <v>PROFESIONAL DE COMPROMISOS EN DERECHOS HUMANOS</v>
          </cell>
          <cell r="I99" t="str">
            <v>PROFESIONAL DE COMPROMISOS EN DERECHOS HUMANOS</v>
          </cell>
        </row>
        <row r="100">
          <cell r="E100" t="str">
            <v>ERICK ESTUARDO WONG CASTAÑEDA</v>
          </cell>
          <cell r="F100">
            <v>1325362</v>
          </cell>
          <cell r="G100" t="str">
            <v>COMISIÓN PRESIDENCIAL POR LA PAZ Y LOS DERECHOS HUMANOS</v>
          </cell>
          <cell r="H100" t="str">
            <v>PROFESIONAL DE DIVULGACIÓN Y FOMENTO DE DDHH Y PPPP</v>
          </cell>
          <cell r="I100" t="str">
            <v>PROFESIONAL DE DIVULGACIÓN Y FOMENTO DE DERECHOS HUMANOS Y POLÍTICAS PÚBLICAS</v>
          </cell>
        </row>
        <row r="101">
          <cell r="E101" t="str">
            <v>CLAUDIA MARINA ORODOÑEZ TORRES DE OCAMPO</v>
          </cell>
          <cell r="F101">
            <v>1550974</v>
          </cell>
          <cell r="H101" t="str">
            <v>PROFESIONAL DE DIVULGACIÓN Y FOMENTO DE DDHH Y PPPP</v>
          </cell>
          <cell r="I101" t="str">
            <v>PROFESIONAL DE DIVULGACIÓN Y FOMENTO DE DDHH Y PPPP</v>
          </cell>
        </row>
        <row r="102">
          <cell r="E102" t="str">
            <v>ZOILA CAROLINA MIJANGOS DÁVILA</v>
          </cell>
          <cell r="F102">
            <v>1325344</v>
          </cell>
          <cell r="H102" t="str">
            <v>PROMOTOR</v>
          </cell>
          <cell r="I102" t="str">
            <v xml:space="preserve">PROMOTOR </v>
          </cell>
        </row>
        <row r="103">
          <cell r="E103" t="str">
            <v>VACANTE</v>
          </cell>
          <cell r="F103">
            <v>1285480</v>
          </cell>
          <cell r="H103" t="str">
            <v>DIRECTOR EJECUTIVO IV</v>
          </cell>
          <cell r="I103" t="str">
            <v>DIRECTOR DE FORTALECIMIENTO DE LA PAZ</v>
          </cell>
        </row>
        <row r="104">
          <cell r="E104" t="str">
            <v>CYNTHIA ROLDÁN MEJIA</v>
          </cell>
          <cell r="F104">
            <v>1325443</v>
          </cell>
          <cell r="G104" t="str">
            <v>COMISIÓN PRESIDENCIAL POR LA PAZ Y LOS DERECHOS HUMANOS</v>
          </cell>
          <cell r="H104" t="str">
            <v>SECRETARIA</v>
          </cell>
          <cell r="I104" t="str">
            <v>SECRETARIA</v>
          </cell>
        </row>
        <row r="105">
          <cell r="E105" t="str">
            <v>HUGO MANUEL SÁNCHEZ MENESES</v>
          </cell>
          <cell r="F105">
            <v>1325332</v>
          </cell>
          <cell r="G105" t="str">
            <v>COMISIÓN PRESIDENCIAL POR LA PAZ Y LOS DERECHOS HUMANOS</v>
          </cell>
          <cell r="H105" t="str">
            <v>JEFE DE SEGUIMIENTO Y FORTALECIMIENTO A LA PAZ</v>
          </cell>
          <cell r="I105" t="str">
            <v>JEFE DE SEGUIMIENTO Y FORTALECIMIENTO A LA PAZ</v>
          </cell>
        </row>
        <row r="106">
          <cell r="E106" t="str">
            <v>VACANTE</v>
          </cell>
          <cell r="F106">
            <v>1325350</v>
          </cell>
          <cell r="G106" t="str">
            <v>COMISIÓN PRESIDENCIAL POR LA PAZ Y LOS DERECHOS HUMANOS</v>
          </cell>
          <cell r="H106" t="str">
            <v>PROMOTOR</v>
          </cell>
          <cell r="I106" t="str">
            <v>PROMOTOR</v>
          </cell>
        </row>
        <row r="107">
          <cell r="E107" t="str">
            <v>WENDY NOEMÍ CHEX DE RAMÍREZ</v>
          </cell>
          <cell r="F107">
            <v>1325343</v>
          </cell>
          <cell r="G107" t="str">
            <v>COMISIÓN PRESIDENCIAL POR LA PAZ Y LOS DERECHOS HUMANOS</v>
          </cell>
          <cell r="H107" t="str">
            <v>PROMOTOR</v>
          </cell>
          <cell r="I107" t="str">
            <v>PROMOTOR</v>
          </cell>
        </row>
        <row r="108">
          <cell r="E108" t="str">
            <v>VACANTE</v>
          </cell>
          <cell r="F108">
            <v>1325338</v>
          </cell>
          <cell r="G108" t="str">
            <v>COMISIÓN PRESIDENCIAL POR LA PAZ Y LOS DERECHOS HUMANOS</v>
          </cell>
          <cell r="H108" t="str">
            <v>FORMADOR</v>
          </cell>
          <cell r="I108" t="str">
            <v>FORMADOR</v>
          </cell>
        </row>
        <row r="109">
          <cell r="E109" t="str">
            <v>VACANTE</v>
          </cell>
          <cell r="F109">
            <v>1325335</v>
          </cell>
          <cell r="G109" t="str">
            <v>COMISIÓN PRESIDENCIAL POR LA PAZ Y LOS DERECHOS HUMANOS</v>
          </cell>
          <cell r="H109" t="str">
            <v>FORMADOR</v>
          </cell>
          <cell r="I109" t="str">
            <v>FORMADOR</v>
          </cell>
        </row>
        <row r="110">
          <cell r="E110" t="str">
            <v>JANNIA MARÍA DE LOS ANGELES ARCHILA ORTÍZ</v>
          </cell>
          <cell r="F110">
            <v>1325334</v>
          </cell>
          <cell r="G110" t="str">
            <v>COMISIÓN PRESIDENCIAL POR LA PAZ Y LOS DERECHOS HUMANOS</v>
          </cell>
          <cell r="H110" t="str">
            <v xml:space="preserve">JEFE DE FORMACIÓN Y CAPACITACIÓN EN CULTURA DE PAZ </v>
          </cell>
          <cell r="I110" t="str">
            <v xml:space="preserve">JEFE DE FORMACIÓN Y CAPACITACIÓN EN CULTURA DE PAZ </v>
          </cell>
        </row>
        <row r="111">
          <cell r="E111" t="str">
            <v>IDIDA MANGLORI LÓPEZ TUBAC DE VELÁSQUEZ</v>
          </cell>
          <cell r="F111">
            <v>1325339</v>
          </cell>
          <cell r="G111" t="str">
            <v>COMISIÓN PRESIDENCIAL POR LA PAZ Y LOS DERECHOS HUMANOS</v>
          </cell>
          <cell r="H111" t="str">
            <v>FORMADOR</v>
          </cell>
          <cell r="I111" t="str">
            <v>FORMADOR</v>
          </cell>
        </row>
        <row r="112">
          <cell r="E112" t="str">
            <v>NANCY NINETTE ALVAREZ SANTIZO</v>
          </cell>
          <cell r="F112">
            <v>1325340</v>
          </cell>
          <cell r="G112" t="str">
            <v>COMISIÓN PRESIDENCIAL POR LA PAZ Y LOS DERECHOS HUMANOS</v>
          </cell>
          <cell r="H112" t="str">
            <v>FORMADOR</v>
          </cell>
          <cell r="I112" t="str">
            <v>FORMADOR</v>
          </cell>
        </row>
        <row r="113">
          <cell r="E113" t="str">
            <v>FLOR DE MARÍA ROSAS MARROQUÍN</v>
          </cell>
          <cell r="F113">
            <v>1325337</v>
          </cell>
          <cell r="G113" t="str">
            <v>COMISIÓN PRESIDENCIAL POR LA PAZ Y LOS DERECHOS HUMANOS</v>
          </cell>
          <cell r="H113" t="str">
            <v>FORMADOR</v>
          </cell>
          <cell r="I113" t="str">
            <v>FORMADOR</v>
          </cell>
        </row>
        <row r="114">
          <cell r="E114" t="str">
            <v>VACANTE</v>
          </cell>
          <cell r="F114">
            <v>1325342</v>
          </cell>
          <cell r="G114" t="str">
            <v>COMISIÓN PRESIDENCIAL POR LA PAZ Y LOS DERECHOS HUMANOS</v>
          </cell>
          <cell r="H114" t="str">
            <v>PROMOTOR</v>
          </cell>
          <cell r="I114" t="str">
            <v>PROMOTOR</v>
          </cell>
        </row>
        <row r="115">
          <cell r="E115" t="str">
            <v>DELIA VICTORIA CÚMEZ NICHO DE COCHOY</v>
          </cell>
          <cell r="F115">
            <v>1325346</v>
          </cell>
          <cell r="G115" t="str">
            <v>COMISIÓN PRESIDENCIAL POR LA PAZ Y LOS DERECHOS HUMANOS</v>
          </cell>
          <cell r="H115" t="str">
            <v>PROMOTOR</v>
          </cell>
          <cell r="I115" t="str">
            <v>PROMOTOR</v>
          </cell>
        </row>
        <row r="116">
          <cell r="E116" t="str">
            <v>CARMEN MARÍA CHINCHILLA DE LEÓN</v>
          </cell>
          <cell r="F116">
            <v>1325349</v>
          </cell>
          <cell r="G116" t="str">
            <v>COMISIÓN PRESIDENCIAL POR LA PAZ Y LOS DERECHOS HUMANOS</v>
          </cell>
          <cell r="H116" t="str">
            <v>PROMOTOR</v>
          </cell>
          <cell r="I116" t="str">
            <v>PROMOTOR</v>
          </cell>
        </row>
        <row r="117">
          <cell r="E117" t="str">
            <v>ROMILIO ESTEBAN MATEO GONZALEZ</v>
          </cell>
          <cell r="F117">
            <v>1325347</v>
          </cell>
          <cell r="G117" t="str">
            <v>COMISIÓN PRESIDENCIAL POR LA PAZ Y LOS DERECHOS HUMANOS</v>
          </cell>
          <cell r="H117" t="str">
            <v>PROMOTOR</v>
          </cell>
          <cell r="I117" t="str">
            <v>PROMOTOR</v>
          </cell>
        </row>
        <row r="118">
          <cell r="E118" t="str">
            <v>AURA CECILIA MALDONADO</v>
          </cell>
          <cell r="F118">
            <v>1325351</v>
          </cell>
          <cell r="G118" t="str">
            <v>COMISIÓN PRESIDENCIAL POR LA PAZ Y LOS DERECHOS HUMANOS</v>
          </cell>
          <cell r="H118" t="str">
            <v>PROMOTOR</v>
          </cell>
          <cell r="I118" t="str">
            <v>PROMOTOR</v>
          </cell>
        </row>
        <row r="119">
          <cell r="E119" t="str">
            <v>VACANTE</v>
          </cell>
          <cell r="F119">
            <v>1285483</v>
          </cell>
          <cell r="G119" t="str">
            <v>DIRECCIÓN DE SEDES REGIONALES</v>
          </cell>
          <cell r="H119" t="str">
            <v>DIRECTOR EJECUTIVO IV</v>
          </cell>
          <cell r="I119" t="str">
            <v>DIRECTOR DE SEDES REGIONALES</v>
          </cell>
        </row>
        <row r="120">
          <cell r="E120" t="str">
            <v>VACANTE</v>
          </cell>
          <cell r="F120">
            <v>1325452</v>
          </cell>
          <cell r="H120" t="str">
            <v>SECRETARIA</v>
          </cell>
          <cell r="I120" t="str">
            <v>SECRETARIA</v>
          </cell>
        </row>
        <row r="121">
          <cell r="E121" t="str">
            <v>GUSTAVO ADOLFO NORMANNS MORALES</v>
          </cell>
          <cell r="F121">
            <v>1325372</v>
          </cell>
          <cell r="G121" t="str">
            <v>COMISIÓN PRESIDENCIAL POR LA PAZ Y LOS DERECHOS HUMANOS</v>
          </cell>
          <cell r="H121" t="str">
            <v>ENCARGADO DE SEDE</v>
          </cell>
          <cell r="I121" t="str">
            <v>ENCARGADO DE SEDE</v>
          </cell>
        </row>
        <row r="122">
          <cell r="E122" t="str">
            <v>SERGIO ARMANDO PINELO MORALES</v>
          </cell>
          <cell r="F122">
            <v>1325386</v>
          </cell>
          <cell r="G122" t="str">
            <v>COMISIÓN PRESIDENCIAL POR LA PAZ Y LOS DERECHOS HUMANOS</v>
          </cell>
          <cell r="H122" t="str">
            <v>ENCARGADO DE SEDE</v>
          </cell>
          <cell r="I122" t="str">
            <v xml:space="preserve">ENCARGADO DE SEDE </v>
          </cell>
        </row>
        <row r="123">
          <cell r="E123" t="str">
            <v>VACANTE</v>
          </cell>
          <cell r="F123">
            <v>1325371</v>
          </cell>
          <cell r="G123" t="str">
            <v>COMISIÓN PRESIDENCIAL POR LA PAZ Y LOS DERECHOS HUMANOS</v>
          </cell>
          <cell r="H123" t="str">
            <v>ENCARGADO DE SEDE</v>
          </cell>
          <cell r="I123" t="str">
            <v xml:space="preserve">ENCARGADO DE SEDE </v>
          </cell>
        </row>
        <row r="124">
          <cell r="E124" t="str">
            <v>BLANCA VIOLETA LÓPEZ SAMAYOA</v>
          </cell>
          <cell r="F124">
            <v>1325383</v>
          </cell>
          <cell r="G124" t="str">
            <v>COMISIÓN PRESIDENCIAL POR LA PAZ Y LOS DERECHOS HUMANOS</v>
          </cell>
          <cell r="H124" t="str">
            <v>ENCARGADO DE SEDE</v>
          </cell>
          <cell r="I124" t="str">
            <v xml:space="preserve">ENCARGADO DE SEDE </v>
          </cell>
        </row>
        <row r="125">
          <cell r="E125" t="str">
            <v>ISRAEL QUIÑÓNEZ RECINOS</v>
          </cell>
          <cell r="F125">
            <v>1325376</v>
          </cell>
          <cell r="G125" t="str">
            <v>COMISIÓN PRESIDENCIAL POR LA PAZ Y LOS DERECHOS HUMANOS</v>
          </cell>
          <cell r="H125" t="str">
            <v>ENCARGADO DE SEDE</v>
          </cell>
          <cell r="I125" t="str">
            <v xml:space="preserve">ENCARGADO DE SEDE </v>
          </cell>
        </row>
        <row r="126">
          <cell r="E126" t="str">
            <v>ELOÍZA BEATRÍZ DE LEÓN CONSUEGRA</v>
          </cell>
          <cell r="F126">
            <v>1325381</v>
          </cell>
          <cell r="G126" t="str">
            <v>COMISIÓN PRESIDENCIAL POR LA PAZ Y LOS DERECHOS HUMANOS</v>
          </cell>
          <cell r="H126" t="str">
            <v>ENCARGADO DE SEDE</v>
          </cell>
          <cell r="I126" t="str">
            <v xml:space="preserve">ENCARGADO DE SEDE </v>
          </cell>
        </row>
        <row r="127">
          <cell r="E127" t="str">
            <v>VACANTE</v>
          </cell>
          <cell r="F127">
            <v>1325379</v>
          </cell>
          <cell r="H127" t="str">
            <v>ENCARGADO DE SEDE</v>
          </cell>
          <cell r="I127" t="str">
            <v xml:space="preserve">ENCARGADO DE SEDE </v>
          </cell>
        </row>
        <row r="128">
          <cell r="E128" t="str">
            <v>HEINRICH HERMAN LEÓN</v>
          </cell>
          <cell r="F128">
            <v>1325377</v>
          </cell>
          <cell r="G128" t="str">
            <v>COMISIÓN PRESIDENCIAL POR LA PAZ Y LOS DERECHOS HUMANOS</v>
          </cell>
          <cell r="H128" t="str">
            <v>ENCARGADO DE SEDE</v>
          </cell>
          <cell r="I128" t="str">
            <v xml:space="preserve">ENCARGADO DE SEDE </v>
          </cell>
        </row>
        <row r="129">
          <cell r="E129" t="str">
            <v>DIANA SKARLETT ROSALES PORTELA</v>
          </cell>
          <cell r="F129">
            <v>1325373</v>
          </cell>
          <cell r="G129" t="str">
            <v>COMISIÓN PRESIDENCIAL POR LA PAZ Y LOS DERECHOS HUMANOS</v>
          </cell>
          <cell r="H129" t="str">
            <v>ENCARGADO DE SEDE</v>
          </cell>
          <cell r="I129" t="str">
            <v xml:space="preserve">ENCARGADO DE SEDE </v>
          </cell>
        </row>
        <row r="130">
          <cell r="E130" t="str">
            <v>MARÍA TERESA CRESPÍN GARCÍA</v>
          </cell>
          <cell r="F130">
            <v>1325414</v>
          </cell>
          <cell r="G130" t="str">
            <v>COMISIÓN PRESIDENCIAL POR LA PAZ Y LOS DERECHOS HUMANOS</v>
          </cell>
          <cell r="H130" t="str">
            <v>EXTENSIONISTA DE CULTURA DE PAZ Y DERECHOS HUMANOS</v>
          </cell>
          <cell r="I130" t="str">
            <v>EXTENSIONISTA DE CULTURA DE PAZ Y DERECHOS HUMANOS</v>
          </cell>
        </row>
        <row r="131">
          <cell r="E131" t="str">
            <v>MARÍA JIMENA TOLEDO ROSALES</v>
          </cell>
          <cell r="F131">
            <v>1325394</v>
          </cell>
          <cell r="G131" t="str">
            <v>COMISIÓN PRESIDENCIAL POR LA PAZ Y LOS DERECHOS HUMANOS</v>
          </cell>
          <cell r="H131" t="str">
            <v>EXTENSIONISTA DE CULTURA DE PAZ Y DERECHOS HUMANOS</v>
          </cell>
          <cell r="I131" t="str">
            <v xml:space="preserve">EXTENSIONISTA DE CULTURA DE PAZ Y DERECHOS HUMANOS </v>
          </cell>
        </row>
        <row r="132">
          <cell r="E132" t="str">
            <v>VACANTE</v>
          </cell>
          <cell r="F132">
            <v>1325397</v>
          </cell>
          <cell r="H132" t="str">
            <v>EXTENSIONISTA DE CULTURA DE PAZ Y DERECHOS HUMANOS</v>
          </cell>
          <cell r="I132" t="str">
            <v xml:space="preserve">EXTENSIONISTA DE CULTURA DE PAZ Y DERECHOS HUMANOS </v>
          </cell>
        </row>
        <row r="133">
          <cell r="E133" t="str">
            <v>MIRIAM JUDITH JUÁREZ MAS</v>
          </cell>
          <cell r="F133">
            <v>1325375</v>
          </cell>
          <cell r="G133" t="str">
            <v>COMISIÓN PRESIDENCIAL POR LA PAZ Y LOS DERECHOS HUMANOS</v>
          </cell>
          <cell r="H133" t="str">
            <v>ENCARGADO DE SEDE</v>
          </cell>
          <cell r="I133" t="str">
            <v>ENCARGADO DE SEDE</v>
          </cell>
        </row>
        <row r="134">
          <cell r="E134" t="str">
            <v>LISBETH ADALÍ AVELAR ULUÁN DE ULUÁN</v>
          </cell>
          <cell r="F134">
            <v>1325411</v>
          </cell>
          <cell r="G134" t="str">
            <v>COMISIÓN PRESIDENCIAL POR LA PAZ Y LOS DERECHOS HUMANOS</v>
          </cell>
          <cell r="H134" t="str">
            <v>EXTENSIONISTA DE CULTURA DE PAZ Y DERECHOS HUMANOS</v>
          </cell>
          <cell r="I134" t="str">
            <v xml:space="preserve">EXTENSIONISTA DE CULTURA DE PAZ Y DERECHOS HUMANOS </v>
          </cell>
        </row>
        <row r="135">
          <cell r="E135" t="str">
            <v>VACANTE</v>
          </cell>
          <cell r="F135">
            <v>1325391</v>
          </cell>
          <cell r="H135" t="str">
            <v>EXTENSIONISTA DE CULTURA DE PAZ Y DERECHOS HUMANOS</v>
          </cell>
          <cell r="I135" t="str">
            <v>EXTENSIONISTA DE CULTURA DE PAZ Y DERECHOS HUMANOS</v>
          </cell>
        </row>
        <row r="136">
          <cell r="E136" t="str">
            <v>EDUARDO JUAN YAX CANIZ</v>
          </cell>
          <cell r="F136">
            <v>1325392</v>
          </cell>
          <cell r="G136" t="str">
            <v>COMISIÓN PRESIDENCIAL POR LA PAZ Y LOS DERECHOS HUMANOS</v>
          </cell>
          <cell r="H136" t="str">
            <v>EXTENSIONISTA DE CULTURA DE PAZ Y DERECHOS HUMANOS</v>
          </cell>
          <cell r="I136" t="str">
            <v xml:space="preserve">EXTENSIONISTA DE CULTURA DE PAZ Y DERECHOS HUMANOS </v>
          </cell>
        </row>
        <row r="137">
          <cell r="E137" t="str">
            <v>VACANTE</v>
          </cell>
          <cell r="F137">
            <v>1325395</v>
          </cell>
          <cell r="H137" t="str">
            <v>EXTENSIONISTA DE CULTURA DE PAZ Y DERECHOS HUMANOS</v>
          </cell>
          <cell r="I137" t="str">
            <v xml:space="preserve">EXTENSIONISTA DE CULTURA DE PAZ Y DERECHOS HUMANOS </v>
          </cell>
        </row>
        <row r="138">
          <cell r="E138" t="str">
            <v>ESTEPHANY MISHELL FISHER RODRÍGUEZ DE GUILLÉN</v>
          </cell>
          <cell r="F138">
            <v>1325400</v>
          </cell>
          <cell r="G138" t="str">
            <v>COMISIÓN PRESIDENCIAL POR LA PAZ Y LOS DERECHOS HUMANOS</v>
          </cell>
          <cell r="H138" t="str">
            <v>EXTENSIONISTA DE CULTURA DE PAZ Y DERECHOS HUMANOS</v>
          </cell>
          <cell r="I138" t="str">
            <v xml:space="preserve">EXTENSIONISTA DE CULTURA DE PAZ Y DERECHOS HUMANOS </v>
          </cell>
        </row>
        <row r="139">
          <cell r="E139" t="str">
            <v>GRISELDA JUNIEHT VELASQUEZ MEJÍA</v>
          </cell>
          <cell r="F139">
            <v>1325401</v>
          </cell>
          <cell r="G139" t="str">
            <v>cOMISIÓN PRESIDENCIAL POR LA PAZ Y LOS DERECHOS HUMANOS</v>
          </cell>
          <cell r="H139" t="str">
            <v>EXTENSIONISTA DE CULTURA DE PAZ Y DERECHOS HUMANOS</v>
          </cell>
          <cell r="I139" t="str">
            <v xml:space="preserve">EXTENSIONISTA DE CULTURA DE PAZ Y DERECHOS HUMANOS </v>
          </cell>
        </row>
        <row r="140">
          <cell r="E140" t="str">
            <v>MILSON JACOBO GRAMAJO CIFUENTES</v>
          </cell>
          <cell r="F140">
            <v>1325403</v>
          </cell>
          <cell r="G140" t="str">
            <v>COMISIÓN PRESIDENCIAL POR LA PAZ Y LOS DERECHOS HUMANOS</v>
          </cell>
          <cell r="H140" t="str">
            <v>EXTENSIONISTA DE CULTURA DE PAZ Y DERECHOS HUMANOS</v>
          </cell>
          <cell r="I140" t="str">
            <v xml:space="preserve">EXTENSIONISTA DE CULTURA DE PAZ Y DERECHOS HUMANOS </v>
          </cell>
        </row>
        <row r="141">
          <cell r="E141" t="str">
            <v>VACANTE</v>
          </cell>
          <cell r="F141">
            <v>1325405</v>
          </cell>
          <cell r="G141" t="str">
            <v>COMISIÓN PRESIDENCIAL POR LA PAZ Y LOS DERECHOS HUMANOS</v>
          </cell>
          <cell r="H141" t="str">
            <v>EXTENSIONISTA DE CULTURA DE PAZ Y DERECHOS HUMANOS</v>
          </cell>
          <cell r="I141" t="str">
            <v xml:space="preserve">EXTENSIONISTA DE CULTURA DE PAZ Y DERECHOS HUMANOS </v>
          </cell>
        </row>
        <row r="142">
          <cell r="E142" t="str">
            <v>VACANTE</v>
          </cell>
          <cell r="F142">
            <v>1325407</v>
          </cell>
          <cell r="G142" t="str">
            <v>COMISIÓN PRESIDENCIAL POR LA PAZ Y LOS DERECHOS HUMANOS</v>
          </cell>
          <cell r="H142" t="str">
            <v>EXTENSIONISTA DE CULTURA DE PAZ Y DERECHOS HUMANOS</v>
          </cell>
          <cell r="I142" t="str">
            <v xml:space="preserve">EXTENSIONISTA DE CULTURA DE PAZ Y DERECHOS HUMANOS </v>
          </cell>
        </row>
        <row r="143">
          <cell r="E143" t="str">
            <v>NORA LISSET LEIVA NARCISO DE FIGUEROA</v>
          </cell>
          <cell r="F143">
            <v>1325406</v>
          </cell>
          <cell r="G143" t="str">
            <v>COMISIÓN PRESIDENCIAL POR LA PAZ Y LOS DERECHOS HUMANOS</v>
          </cell>
          <cell r="H143" t="str">
            <v>EXTENSIONISTA DE CULTURA DE PAZ Y DERECHOS HUMANOS</v>
          </cell>
          <cell r="I143" t="str">
            <v xml:space="preserve">EXTENSIONISTA DE CULTURA DE PAZ Y DERECHOS HUMANOS </v>
          </cell>
        </row>
        <row r="144">
          <cell r="E144" t="str">
            <v>AZARÍAS PERENCEN ACUAL</v>
          </cell>
          <cell r="F144">
            <v>1325408</v>
          </cell>
          <cell r="G144" t="str">
            <v>cOMISIÓN PRESIDENCIAL POR LA PAZ Y LOS DERECHOS HUMANOS</v>
          </cell>
          <cell r="H144" t="str">
            <v>EXTENSIONISTA DE CULTURA DE PAZ Y DERECHOS HUMANOS</v>
          </cell>
          <cell r="I144" t="str">
            <v xml:space="preserve">EXTENSIONISTA DE CULTURA DE PAZ Y DERECHOS HUMANOS </v>
          </cell>
        </row>
        <row r="145">
          <cell r="E145" t="str">
            <v>VACANTE</v>
          </cell>
          <cell r="F145">
            <v>1325396</v>
          </cell>
          <cell r="H145" t="str">
            <v>EXTENSIONISTA DE CULTURA DE PAZ Y DERECHOS HUMANOS</v>
          </cell>
          <cell r="I145" t="str">
            <v xml:space="preserve">EXTENSIONISTA DE CULTURA DE PAZ Y DERECHOS HUMANOS </v>
          </cell>
        </row>
        <row r="146">
          <cell r="E146" t="str">
            <v>LUIS FERNANDO MONZÓN GONZÁLEZ</v>
          </cell>
          <cell r="F146">
            <v>1325409</v>
          </cell>
          <cell r="G146" t="str">
            <v>COMISIÓN PRESIDENCIAL POR LA PAZ Y LOS DERECHOS HUMANOS</v>
          </cell>
          <cell r="H146" t="str">
            <v>EXTENSIONISTA DE CULTURA DE PAZ Y DERECHOS HUMANOS</v>
          </cell>
          <cell r="I146" t="str">
            <v xml:space="preserve">EXTENSIONISTA DE CULTURA DE PAZ Y DERECHOS HUMANOS </v>
          </cell>
        </row>
        <row r="147">
          <cell r="E147" t="str">
            <v>VACANTE</v>
          </cell>
          <cell r="F147">
            <v>1325393</v>
          </cell>
          <cell r="H147" t="str">
            <v>EXTENSIONISTA DE CULTURA DE PAZ Y DERECHOS HUMANOS</v>
          </cell>
          <cell r="I147" t="str">
            <v xml:space="preserve">EXTENSIONISTA DE CULTURA DE PAZ Y DERECHOS HUMANOS </v>
          </cell>
        </row>
        <row r="148">
          <cell r="E148" t="str">
            <v>VACANTE</v>
          </cell>
          <cell r="F148">
            <v>1325402</v>
          </cell>
          <cell r="H148" t="str">
            <v>EXTENSIONISTA DE CULTURA DE PAZ Y DERECHOS HUMANOS</v>
          </cell>
          <cell r="I148" t="str">
            <v xml:space="preserve">EXTENSIONISTA DE CULTURA DE PAZ Y DERECHOS HUMANOS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103" t="s">
        <v>0</v>
      </c>
      <c r="B1" s="103"/>
      <c r="C1" s="103"/>
      <c r="D1" s="103"/>
      <c r="E1" s="103"/>
      <c r="F1" s="103"/>
    </row>
    <row r="2" spans="1:6" ht="15.75" x14ac:dyDescent="0.25">
      <c r="A2" s="103" t="s">
        <v>1</v>
      </c>
      <c r="B2" s="103"/>
      <c r="C2" s="103"/>
      <c r="D2" s="103"/>
      <c r="E2" s="103"/>
      <c r="F2" s="103"/>
    </row>
    <row r="3" spans="1:6" ht="15.75" x14ac:dyDescent="0.25">
      <c r="A3" s="104" t="s">
        <v>2</v>
      </c>
      <c r="B3" s="104"/>
      <c r="C3" s="104"/>
      <c r="D3" s="104"/>
      <c r="E3" s="104"/>
      <c r="F3" s="104"/>
    </row>
    <row r="4" spans="1:6" ht="15.75" x14ac:dyDescent="0.25">
      <c r="A4" s="103" t="s">
        <v>3</v>
      </c>
      <c r="B4" s="103"/>
      <c r="C4" s="103"/>
      <c r="D4" s="103"/>
      <c r="E4" s="103"/>
      <c r="F4" s="103"/>
    </row>
    <row r="5" spans="1:6" ht="15.75" x14ac:dyDescent="0.25">
      <c r="A5" s="103" t="s">
        <v>4</v>
      </c>
      <c r="B5" s="103"/>
      <c r="C5" s="103"/>
      <c r="D5" s="103"/>
      <c r="E5" s="103"/>
      <c r="F5" s="103"/>
    </row>
    <row r="6" spans="1:6" ht="15.75" x14ac:dyDescent="0.25">
      <c r="A6" s="103" t="s">
        <v>5</v>
      </c>
      <c r="B6" s="103"/>
      <c r="C6" s="103"/>
      <c r="D6" s="103"/>
      <c r="E6" s="103"/>
      <c r="F6" s="103"/>
    </row>
    <row r="7" spans="1:6" ht="15.75" x14ac:dyDescent="0.25">
      <c r="A7" s="103" t="s">
        <v>6</v>
      </c>
      <c r="B7" s="103"/>
      <c r="C7" s="103"/>
      <c r="D7" s="103"/>
      <c r="E7" s="103"/>
      <c r="F7" s="103"/>
    </row>
    <row r="8" spans="1:6" ht="15.75" x14ac:dyDescent="0.25">
      <c r="A8" s="103" t="s">
        <v>88</v>
      </c>
      <c r="B8" s="103"/>
      <c r="C8" s="103"/>
      <c r="D8" s="103"/>
      <c r="E8" s="103"/>
      <c r="F8" s="103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102" t="s">
        <v>105</v>
      </c>
      <c r="B10" s="102"/>
      <c r="C10" s="102"/>
      <c r="D10" s="102"/>
      <c r="E10" s="102"/>
      <c r="F10" s="102"/>
    </row>
    <row r="11" spans="1:6" ht="16.5" thickBot="1" x14ac:dyDescent="0.3">
      <c r="A11" s="34" t="s">
        <v>48</v>
      </c>
      <c r="B11" s="35" t="s">
        <v>49</v>
      </c>
      <c r="C11" s="35" t="s">
        <v>98</v>
      </c>
      <c r="D11" s="35" t="s">
        <v>50</v>
      </c>
      <c r="E11" s="35" t="s">
        <v>51</v>
      </c>
      <c r="F11" s="36" t="s">
        <v>52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103" t="s">
        <v>0</v>
      </c>
      <c r="B1" s="103"/>
      <c r="C1" s="103"/>
      <c r="D1" s="103"/>
      <c r="E1" s="103"/>
      <c r="F1" s="103"/>
      <c r="G1" s="103"/>
      <c r="H1" s="103"/>
      <c r="I1" s="103"/>
    </row>
    <row r="2" spans="1:9" ht="15.75" x14ac:dyDescent="0.25">
      <c r="A2" s="103" t="s">
        <v>1</v>
      </c>
      <c r="B2" s="103"/>
      <c r="C2" s="103"/>
      <c r="D2" s="103"/>
      <c r="E2" s="103"/>
      <c r="F2" s="103"/>
      <c r="G2" s="103"/>
      <c r="H2" s="103"/>
      <c r="I2" s="103"/>
    </row>
    <row r="3" spans="1:9" ht="15.75" x14ac:dyDescent="0.25">
      <c r="A3" s="104" t="s">
        <v>2</v>
      </c>
      <c r="B3" s="104"/>
      <c r="C3" s="104"/>
      <c r="D3" s="104"/>
      <c r="E3" s="104"/>
      <c r="F3" s="104"/>
      <c r="G3" s="104"/>
      <c r="H3" s="104"/>
      <c r="I3" s="104"/>
    </row>
    <row r="4" spans="1:9" ht="15.75" x14ac:dyDescent="0.25">
      <c r="A4" s="103" t="s">
        <v>3</v>
      </c>
      <c r="B4" s="103"/>
      <c r="C4" s="103"/>
      <c r="D4" s="103"/>
      <c r="E4" s="103"/>
      <c r="F4" s="103"/>
      <c r="G4" s="103"/>
      <c r="H4" s="103"/>
      <c r="I4" s="103"/>
    </row>
    <row r="5" spans="1:9" ht="15.75" x14ac:dyDescent="0.25">
      <c r="A5" s="103" t="s">
        <v>4</v>
      </c>
      <c r="B5" s="103"/>
      <c r="C5" s="103"/>
      <c r="D5" s="103"/>
      <c r="E5" s="103"/>
      <c r="F5" s="103"/>
      <c r="G5" s="103"/>
      <c r="H5" s="103"/>
      <c r="I5" s="103"/>
    </row>
    <row r="6" spans="1:9" ht="15.75" x14ac:dyDescent="0.25">
      <c r="A6" s="103" t="s">
        <v>5</v>
      </c>
      <c r="B6" s="103"/>
      <c r="C6" s="103"/>
      <c r="D6" s="103"/>
      <c r="E6" s="103"/>
      <c r="F6" s="103"/>
      <c r="G6" s="103"/>
      <c r="H6" s="103"/>
      <c r="I6" s="103"/>
    </row>
    <row r="7" spans="1:9" ht="15.75" x14ac:dyDescent="0.25">
      <c r="A7" s="103" t="s">
        <v>6</v>
      </c>
      <c r="B7" s="103"/>
      <c r="C7" s="103"/>
      <c r="D7" s="103"/>
      <c r="E7" s="103"/>
      <c r="F7" s="103"/>
      <c r="G7" s="103"/>
      <c r="H7" s="103"/>
      <c r="I7" s="103"/>
    </row>
    <row r="8" spans="1:9" ht="15.75" x14ac:dyDescent="0.25">
      <c r="A8" s="103" t="s">
        <v>88</v>
      </c>
      <c r="B8" s="103"/>
      <c r="C8" s="103"/>
      <c r="D8" s="103"/>
      <c r="E8" s="103"/>
      <c r="F8" s="103"/>
      <c r="G8" s="103"/>
      <c r="H8" s="103"/>
      <c r="I8" s="103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105" t="s">
        <v>106</v>
      </c>
      <c r="B10" s="105"/>
      <c r="C10" s="105"/>
      <c r="D10" s="105"/>
      <c r="E10" s="105"/>
      <c r="F10" s="105"/>
      <c r="G10" s="105"/>
      <c r="H10" s="105"/>
      <c r="I10" s="105"/>
    </row>
    <row r="11" spans="1:9" ht="32.1" customHeight="1" thickBot="1" x14ac:dyDescent="0.3">
      <c r="A11" s="42" t="s">
        <v>53</v>
      </c>
      <c r="B11" s="44" t="s">
        <v>81</v>
      </c>
      <c r="C11" s="43" t="s">
        <v>54</v>
      </c>
      <c r="D11" s="43" t="s">
        <v>55</v>
      </c>
      <c r="E11" s="40" t="s">
        <v>99</v>
      </c>
      <c r="F11" s="40" t="s">
        <v>97</v>
      </c>
      <c r="G11" s="43" t="s">
        <v>50</v>
      </c>
      <c r="H11" s="40" t="s">
        <v>56</v>
      </c>
      <c r="I11" s="41" t="s">
        <v>57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34"/>
  <sheetViews>
    <sheetView tabSelected="1" view="pageBreakPreview" zoomScaleNormal="100" zoomScaleSheetLayoutView="100" zoomScalePageLayoutView="69" workbookViewId="0">
      <selection activeCell="F16" sqref="F16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23.42578125" style="71" customWidth="1"/>
    <col min="4" max="5" width="28.42578125" style="72" customWidth="1"/>
    <col min="6" max="6" width="13.5703125" customWidth="1"/>
    <col min="7" max="7" width="15.140625" customWidth="1"/>
    <col min="8" max="8" width="13.28515625" customWidth="1"/>
    <col min="9" max="9" width="12" customWidth="1"/>
    <col min="10" max="10" width="13.140625" customWidth="1"/>
    <col min="11" max="11" width="15" customWidth="1"/>
    <col min="12" max="12" width="14.7109375" style="70" customWidth="1"/>
    <col min="13" max="13" width="12.7109375" customWidth="1"/>
  </cols>
  <sheetData>
    <row r="1" spans="1:13" s="73" customFormat="1" ht="15.75" x14ac:dyDescent="0.25">
      <c r="A1" s="106" t="s">
        <v>230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</row>
    <row r="2" spans="1:13" s="73" customFormat="1" ht="15.75" x14ac:dyDescent="0.25">
      <c r="A2" s="106" t="s">
        <v>231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</row>
    <row r="3" spans="1:13" s="73" customFormat="1" ht="15.75" x14ac:dyDescent="0.25">
      <c r="A3" s="108" t="s">
        <v>232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</row>
    <row r="4" spans="1:13" s="73" customFormat="1" ht="15.75" x14ac:dyDescent="0.25">
      <c r="A4" s="106" t="s">
        <v>233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</row>
    <row r="5" spans="1:13" s="73" customFormat="1" ht="15.75" x14ac:dyDescent="0.25">
      <c r="A5" s="106" t="s">
        <v>310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</row>
    <row r="6" spans="1:13" s="73" customFormat="1" ht="15.75" x14ac:dyDescent="0.25">
      <c r="A6" s="106" t="s">
        <v>318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</row>
    <row r="7" spans="1:13" s="73" customFormat="1" ht="15.75" x14ac:dyDescent="0.25">
      <c r="A7" s="106" t="s">
        <v>340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3" s="73" customFormat="1" ht="15.75" x14ac:dyDescent="0.25">
      <c r="A8" s="106" t="s">
        <v>341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</row>
    <row r="9" spans="1:13" ht="21" customHeight="1" thickBot="1" x14ac:dyDescent="0.3">
      <c r="A9" s="107" t="s">
        <v>234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2"/>
    </row>
    <row r="10" spans="1:13" s="75" customFormat="1" ht="27.75" customHeight="1" x14ac:dyDescent="0.25">
      <c r="A10" s="79" t="s">
        <v>58</v>
      </c>
      <c r="B10" s="80" t="s">
        <v>59</v>
      </c>
      <c r="C10" s="81" t="s">
        <v>80</v>
      </c>
      <c r="D10" s="82" t="s">
        <v>54</v>
      </c>
      <c r="E10" s="82" t="s">
        <v>55</v>
      </c>
      <c r="F10" s="82" t="s">
        <v>60</v>
      </c>
      <c r="G10" s="82" t="s">
        <v>120</v>
      </c>
      <c r="H10" s="82" t="s">
        <v>61</v>
      </c>
      <c r="I10" s="81" t="s">
        <v>119</v>
      </c>
      <c r="J10" s="81" t="s">
        <v>118</v>
      </c>
      <c r="K10" s="81" t="s">
        <v>64</v>
      </c>
      <c r="L10" s="83" t="s">
        <v>62</v>
      </c>
      <c r="M10" s="83" t="s">
        <v>63</v>
      </c>
    </row>
    <row r="11" spans="1:13" s="75" customFormat="1" ht="38.25" customHeight="1" x14ac:dyDescent="0.25">
      <c r="A11" s="74">
        <v>1</v>
      </c>
      <c r="B11" s="77" t="s">
        <v>190</v>
      </c>
      <c r="C11" s="99" t="s">
        <v>172</v>
      </c>
      <c r="D11" s="88" t="str">
        <f>VLOOKUP(C11,'[1]ACTIVOS AL 12,05,2025'!$E$7:$I$737,5,0)</f>
        <v>PILOTO</v>
      </c>
      <c r="E11" s="89" t="s">
        <v>276</v>
      </c>
      <c r="F11" s="91">
        <v>4500</v>
      </c>
      <c r="G11" s="90">
        <v>0</v>
      </c>
      <c r="H11" s="91">
        <v>0</v>
      </c>
      <c r="I11" s="90">
        <v>250.00000000000003</v>
      </c>
      <c r="J11" s="90">
        <v>1125</v>
      </c>
      <c r="K11" s="90">
        <v>0</v>
      </c>
      <c r="L11" s="90">
        <f>SUM(F11:K11)</f>
        <v>5875</v>
      </c>
      <c r="M11" s="86">
        <f>483+146</f>
        <v>629</v>
      </c>
    </row>
    <row r="12" spans="1:13" s="75" customFormat="1" ht="38.25" customHeight="1" x14ac:dyDescent="0.25">
      <c r="A12" s="74">
        <v>2</v>
      </c>
      <c r="B12" s="77" t="s">
        <v>190</v>
      </c>
      <c r="C12" s="99" t="s">
        <v>131</v>
      </c>
      <c r="D12" s="88" t="s">
        <v>202</v>
      </c>
      <c r="E12" s="89" t="s">
        <v>276</v>
      </c>
      <c r="F12" s="91">
        <v>4500</v>
      </c>
      <c r="G12" s="90">
        <v>0</v>
      </c>
      <c r="H12" s="91">
        <v>0</v>
      </c>
      <c r="I12" s="90">
        <v>250.00000000000003</v>
      </c>
      <c r="J12" s="90">
        <v>1125</v>
      </c>
      <c r="K12" s="90">
        <v>0</v>
      </c>
      <c r="L12" s="90">
        <f t="shared" ref="L12:L75" si="0">SUM(F12:K12)</f>
        <v>5875</v>
      </c>
      <c r="M12" s="86">
        <v>567</v>
      </c>
    </row>
    <row r="13" spans="1:13" s="75" customFormat="1" ht="38.25" customHeight="1" x14ac:dyDescent="0.25">
      <c r="A13" s="74">
        <v>3</v>
      </c>
      <c r="B13" s="77" t="s">
        <v>190</v>
      </c>
      <c r="C13" s="99" t="s">
        <v>152</v>
      </c>
      <c r="D13" s="88" t="s">
        <v>213</v>
      </c>
      <c r="E13" s="89" t="s">
        <v>333</v>
      </c>
      <c r="F13" s="91">
        <v>11000</v>
      </c>
      <c r="G13" s="90">
        <v>0</v>
      </c>
      <c r="H13" s="90">
        <v>375</v>
      </c>
      <c r="I13" s="90">
        <v>250.00000000000003</v>
      </c>
      <c r="J13" s="90">
        <v>2750</v>
      </c>
      <c r="K13" s="90">
        <v>0</v>
      </c>
      <c r="L13" s="90">
        <f t="shared" si="0"/>
        <v>14375</v>
      </c>
      <c r="M13" s="86"/>
    </row>
    <row r="14" spans="1:13" s="75" customFormat="1" ht="38.25" customHeight="1" x14ac:dyDescent="0.25">
      <c r="A14" s="74">
        <v>4</v>
      </c>
      <c r="B14" s="77" t="s">
        <v>190</v>
      </c>
      <c r="C14" s="99" t="s">
        <v>151</v>
      </c>
      <c r="D14" s="88" t="s">
        <v>248</v>
      </c>
      <c r="E14" s="89" t="s">
        <v>333</v>
      </c>
      <c r="F14" s="91">
        <v>15000</v>
      </c>
      <c r="G14" s="90">
        <v>0</v>
      </c>
      <c r="H14" s="90">
        <v>375</v>
      </c>
      <c r="I14" s="90">
        <v>250.00000000000003</v>
      </c>
      <c r="J14" s="90">
        <v>3750</v>
      </c>
      <c r="K14" s="90">
        <v>0</v>
      </c>
      <c r="L14" s="90">
        <f t="shared" si="0"/>
        <v>19375</v>
      </c>
      <c r="M14" s="86">
        <f>1445+9520+13876.2</f>
        <v>24841.200000000001</v>
      </c>
    </row>
    <row r="15" spans="1:13" s="75" customFormat="1" ht="38.25" customHeight="1" x14ac:dyDescent="0.25">
      <c r="A15" s="74">
        <v>5</v>
      </c>
      <c r="B15" s="77" t="s">
        <v>190</v>
      </c>
      <c r="C15" s="99" t="s">
        <v>308</v>
      </c>
      <c r="D15" s="88" t="s">
        <v>309</v>
      </c>
      <c r="E15" s="89" t="s">
        <v>331</v>
      </c>
      <c r="F15" s="91">
        <v>5000</v>
      </c>
      <c r="G15" s="90">
        <v>0</v>
      </c>
      <c r="H15" s="90">
        <v>125</v>
      </c>
      <c r="I15" s="90">
        <v>83.33</v>
      </c>
      <c r="J15" s="90">
        <v>1250</v>
      </c>
      <c r="K15" s="90">
        <v>0</v>
      </c>
      <c r="L15" s="90">
        <f t="shared" si="0"/>
        <v>6458.33</v>
      </c>
      <c r="M15" s="86"/>
    </row>
    <row r="16" spans="1:13" s="75" customFormat="1" ht="38.25" customHeight="1" x14ac:dyDescent="0.25">
      <c r="A16" s="74">
        <v>6</v>
      </c>
      <c r="B16" s="77" t="s">
        <v>190</v>
      </c>
      <c r="C16" s="99" t="s">
        <v>129</v>
      </c>
      <c r="D16" s="88" t="s">
        <v>222</v>
      </c>
      <c r="E16" s="89" t="s">
        <v>277</v>
      </c>
      <c r="F16" s="91">
        <v>6000</v>
      </c>
      <c r="G16" s="90">
        <v>0</v>
      </c>
      <c r="H16" s="91">
        <v>0</v>
      </c>
      <c r="I16" s="90">
        <v>250.00000000000003</v>
      </c>
      <c r="J16" s="90">
        <v>1500</v>
      </c>
      <c r="K16" s="90">
        <v>0</v>
      </c>
      <c r="L16" s="90">
        <f t="shared" si="0"/>
        <v>7750</v>
      </c>
      <c r="M16" s="86"/>
    </row>
    <row r="17" spans="1:13" s="75" customFormat="1" ht="38.25" customHeight="1" x14ac:dyDescent="0.25">
      <c r="A17" s="74">
        <v>7</v>
      </c>
      <c r="B17" s="77" t="s">
        <v>190</v>
      </c>
      <c r="C17" s="99" t="s">
        <v>319</v>
      </c>
      <c r="D17" s="88" t="s">
        <v>320</v>
      </c>
      <c r="E17" s="89" t="s">
        <v>330</v>
      </c>
      <c r="F17" s="91">
        <f>8000+7483.87</f>
        <v>15483.869999999999</v>
      </c>
      <c r="G17" s="90">
        <v>0</v>
      </c>
      <c r="H17" s="91">
        <v>0</v>
      </c>
      <c r="I17" s="90">
        <f>250+233.87</f>
        <v>483.87</v>
      </c>
      <c r="J17" s="90">
        <f>2000+1870.97</f>
        <v>3870.9700000000003</v>
      </c>
      <c r="K17" s="90">
        <v>0</v>
      </c>
      <c r="L17" s="90">
        <f t="shared" si="0"/>
        <v>19838.71</v>
      </c>
      <c r="M17" s="86"/>
    </row>
    <row r="18" spans="1:13" s="75" customFormat="1" ht="38.25" customHeight="1" x14ac:dyDescent="0.25">
      <c r="A18" s="74">
        <v>8</v>
      </c>
      <c r="B18" s="77" t="s">
        <v>190</v>
      </c>
      <c r="C18" s="99" t="s">
        <v>138</v>
      </c>
      <c r="D18" s="88" t="s">
        <v>208</v>
      </c>
      <c r="E18" s="92" t="s">
        <v>278</v>
      </c>
      <c r="F18" s="91">
        <v>8000</v>
      </c>
      <c r="G18" s="90">
        <v>0</v>
      </c>
      <c r="H18" s="90">
        <v>375</v>
      </c>
      <c r="I18" s="90">
        <v>250.00000000000003</v>
      </c>
      <c r="J18" s="90">
        <v>2000.0000000000002</v>
      </c>
      <c r="K18" s="90">
        <v>0</v>
      </c>
      <c r="L18" s="90">
        <f t="shared" si="0"/>
        <v>10625</v>
      </c>
      <c r="M18" s="86"/>
    </row>
    <row r="19" spans="1:13" s="75" customFormat="1" ht="38.25" customHeight="1" x14ac:dyDescent="0.25">
      <c r="A19" s="74">
        <v>9</v>
      </c>
      <c r="B19" s="77" t="s">
        <v>190</v>
      </c>
      <c r="C19" s="99" t="s">
        <v>266</v>
      </c>
      <c r="D19" s="88" t="s">
        <v>204</v>
      </c>
      <c r="E19" s="89" t="s">
        <v>276</v>
      </c>
      <c r="F19" s="91">
        <v>3000</v>
      </c>
      <c r="G19" s="90">
        <v>0</v>
      </c>
      <c r="H19" s="91">
        <v>0</v>
      </c>
      <c r="I19" s="90">
        <v>250.00000000000003</v>
      </c>
      <c r="J19" s="91">
        <v>750</v>
      </c>
      <c r="K19" s="90">
        <v>0</v>
      </c>
      <c r="L19" s="90">
        <f t="shared" si="0"/>
        <v>4000</v>
      </c>
      <c r="M19" s="86"/>
    </row>
    <row r="20" spans="1:13" s="75" customFormat="1" ht="38.25" customHeight="1" x14ac:dyDescent="0.25">
      <c r="A20" s="74">
        <v>10</v>
      </c>
      <c r="B20" s="77" t="s">
        <v>190</v>
      </c>
      <c r="C20" s="99" t="s">
        <v>328</v>
      </c>
      <c r="D20" s="88" t="s">
        <v>222</v>
      </c>
      <c r="E20" s="89" t="s">
        <v>247</v>
      </c>
      <c r="F20" s="91">
        <v>6000</v>
      </c>
      <c r="G20" s="90">
        <v>0</v>
      </c>
      <c r="H20" s="91">
        <v>0</v>
      </c>
      <c r="I20" s="90">
        <v>1500</v>
      </c>
      <c r="J20" s="91">
        <v>250</v>
      </c>
      <c r="K20" s="90">
        <v>0</v>
      </c>
      <c r="L20" s="90">
        <f t="shared" si="0"/>
        <v>7750</v>
      </c>
      <c r="M20" s="86"/>
    </row>
    <row r="21" spans="1:13" s="75" customFormat="1" ht="38.25" customHeight="1" x14ac:dyDescent="0.25">
      <c r="A21" s="74">
        <v>11</v>
      </c>
      <c r="B21" s="77" t="s">
        <v>245</v>
      </c>
      <c r="C21" s="99" t="s">
        <v>244</v>
      </c>
      <c r="D21" s="88" t="s">
        <v>269</v>
      </c>
      <c r="E21" s="89" t="s">
        <v>272</v>
      </c>
      <c r="F21" s="91">
        <v>25000</v>
      </c>
      <c r="G21" s="90">
        <v>0</v>
      </c>
      <c r="H21" s="90">
        <v>375.0000000000004</v>
      </c>
      <c r="I21" s="90">
        <v>250.00000000000006</v>
      </c>
      <c r="J21" s="90">
        <v>0</v>
      </c>
      <c r="K21" s="90">
        <v>0</v>
      </c>
      <c r="L21" s="90">
        <f t="shared" si="0"/>
        <v>25625</v>
      </c>
      <c r="M21" s="86"/>
    </row>
    <row r="22" spans="1:13" s="75" customFormat="1" ht="38.25" customHeight="1" x14ac:dyDescent="0.25">
      <c r="A22" s="74">
        <v>12</v>
      </c>
      <c r="B22" s="77" t="s">
        <v>190</v>
      </c>
      <c r="C22" s="99" t="s">
        <v>149</v>
      </c>
      <c r="D22" s="88" t="s">
        <v>212</v>
      </c>
      <c r="E22" s="92" t="s">
        <v>332</v>
      </c>
      <c r="F22" s="90">
        <v>8000</v>
      </c>
      <c r="G22" s="90">
        <v>0</v>
      </c>
      <c r="H22" s="90">
        <v>0</v>
      </c>
      <c r="I22" s="90">
        <v>250.00000000000003</v>
      </c>
      <c r="J22" s="90">
        <v>2000.0000000000002</v>
      </c>
      <c r="K22" s="90">
        <v>0</v>
      </c>
      <c r="L22" s="90">
        <f t="shared" si="0"/>
        <v>10250</v>
      </c>
      <c r="M22" s="86">
        <v>769</v>
      </c>
    </row>
    <row r="23" spans="1:13" s="75" customFormat="1" ht="38.25" customHeight="1" x14ac:dyDescent="0.25">
      <c r="A23" s="74">
        <v>13</v>
      </c>
      <c r="B23" s="77" t="s">
        <v>190</v>
      </c>
      <c r="C23" s="99" t="s">
        <v>256</v>
      </c>
      <c r="D23" s="88" t="s">
        <v>216</v>
      </c>
      <c r="E23" s="89" t="s">
        <v>334</v>
      </c>
      <c r="F23" s="91">
        <v>8000</v>
      </c>
      <c r="G23" s="90">
        <v>0</v>
      </c>
      <c r="H23" s="91">
        <v>0</v>
      </c>
      <c r="I23" s="90">
        <v>250.00000000000003</v>
      </c>
      <c r="J23" s="91">
        <v>2000.0000000000002</v>
      </c>
      <c r="K23" s="90">
        <v>0</v>
      </c>
      <c r="L23" s="90">
        <f t="shared" si="0"/>
        <v>10250</v>
      </c>
      <c r="M23" s="86">
        <v>144</v>
      </c>
    </row>
    <row r="24" spans="1:13" s="75" customFormat="1" ht="38.25" customHeight="1" x14ac:dyDescent="0.25">
      <c r="A24" s="74">
        <v>14</v>
      </c>
      <c r="B24" s="77" t="s">
        <v>190</v>
      </c>
      <c r="C24" s="99" t="s">
        <v>128</v>
      </c>
      <c r="D24" s="89" t="s">
        <v>200</v>
      </c>
      <c r="E24" s="92" t="s">
        <v>275</v>
      </c>
      <c r="F24" s="91">
        <v>7000</v>
      </c>
      <c r="G24" s="90">
        <v>0</v>
      </c>
      <c r="H24" s="91">
        <v>0</v>
      </c>
      <c r="I24" s="90">
        <v>250.00000000000003</v>
      </c>
      <c r="J24" s="90">
        <v>1750</v>
      </c>
      <c r="K24" s="90">
        <v>0</v>
      </c>
      <c r="L24" s="90">
        <f t="shared" si="0"/>
        <v>9000</v>
      </c>
      <c r="M24" s="86">
        <f>225+914</f>
        <v>1139</v>
      </c>
    </row>
    <row r="25" spans="1:13" s="75" customFormat="1" ht="38.25" customHeight="1" x14ac:dyDescent="0.25">
      <c r="A25" s="74">
        <v>15</v>
      </c>
      <c r="B25" s="77" t="s">
        <v>190</v>
      </c>
      <c r="C25" s="99" t="s">
        <v>187</v>
      </c>
      <c r="D25" s="88" t="s">
        <v>228</v>
      </c>
      <c r="E25" s="89" t="s">
        <v>274</v>
      </c>
      <c r="F25" s="90">
        <v>7000</v>
      </c>
      <c r="G25" s="90">
        <v>0</v>
      </c>
      <c r="H25" s="91">
        <v>0</v>
      </c>
      <c r="I25" s="90">
        <v>250.00000000000003</v>
      </c>
      <c r="J25" s="90">
        <v>1750</v>
      </c>
      <c r="K25" s="90">
        <v>0</v>
      </c>
      <c r="L25" s="90">
        <f t="shared" si="0"/>
        <v>9000</v>
      </c>
      <c r="M25" s="86"/>
    </row>
    <row r="26" spans="1:13" s="75" customFormat="1" ht="38.25" customHeight="1" x14ac:dyDescent="0.25">
      <c r="A26" s="74">
        <v>16</v>
      </c>
      <c r="B26" s="77" t="s">
        <v>190</v>
      </c>
      <c r="C26" s="99" t="s">
        <v>158</v>
      </c>
      <c r="D26" s="88" t="s">
        <v>215</v>
      </c>
      <c r="E26" s="89" t="s">
        <v>334</v>
      </c>
      <c r="F26" s="90">
        <v>10000</v>
      </c>
      <c r="G26" s="90">
        <v>0</v>
      </c>
      <c r="H26" s="90">
        <v>0</v>
      </c>
      <c r="I26" s="90">
        <v>250.00000000000003</v>
      </c>
      <c r="J26" s="90">
        <v>2500</v>
      </c>
      <c r="K26" s="90">
        <v>0</v>
      </c>
      <c r="L26" s="90">
        <f t="shared" si="0"/>
        <v>12750</v>
      </c>
      <c r="M26" s="86"/>
    </row>
    <row r="27" spans="1:13" s="75" customFormat="1" ht="38.25" customHeight="1" x14ac:dyDescent="0.25">
      <c r="A27" s="74">
        <v>17</v>
      </c>
      <c r="B27" s="77" t="s">
        <v>190</v>
      </c>
      <c r="C27" s="99" t="s">
        <v>311</v>
      </c>
      <c r="D27" s="88" t="s">
        <v>250</v>
      </c>
      <c r="E27" s="89" t="s">
        <v>279</v>
      </c>
      <c r="F27" s="90">
        <v>15000</v>
      </c>
      <c r="G27" s="90">
        <v>0</v>
      </c>
      <c r="H27" s="91">
        <v>375</v>
      </c>
      <c r="I27" s="90">
        <v>250</v>
      </c>
      <c r="J27" s="90">
        <f>4125-375</f>
        <v>3750</v>
      </c>
      <c r="K27" s="90"/>
      <c r="L27" s="90">
        <f t="shared" si="0"/>
        <v>19375</v>
      </c>
      <c r="M27" s="86"/>
    </row>
    <row r="28" spans="1:13" s="75" customFormat="1" ht="38.25" customHeight="1" x14ac:dyDescent="0.25">
      <c r="A28" s="74">
        <v>18</v>
      </c>
      <c r="B28" s="77" t="s">
        <v>190</v>
      </c>
      <c r="C28" s="99" t="s">
        <v>132</v>
      </c>
      <c r="D28" s="88" t="s">
        <v>202</v>
      </c>
      <c r="E28" s="89" t="s">
        <v>276</v>
      </c>
      <c r="F28" s="91">
        <v>4500</v>
      </c>
      <c r="G28" s="90">
        <v>0</v>
      </c>
      <c r="H28" s="91">
        <v>0</v>
      </c>
      <c r="I28" s="90">
        <v>250.00000000000003</v>
      </c>
      <c r="J28" s="90">
        <v>1125</v>
      </c>
      <c r="K28" s="90">
        <v>0</v>
      </c>
      <c r="L28" s="90">
        <f t="shared" si="0"/>
        <v>5875</v>
      </c>
      <c r="M28" s="86">
        <f>144+987+138</f>
        <v>1269</v>
      </c>
    </row>
    <row r="29" spans="1:13" s="75" customFormat="1" ht="38.25" customHeight="1" x14ac:dyDescent="0.25">
      <c r="A29" s="74">
        <v>19</v>
      </c>
      <c r="B29" s="77" t="s">
        <v>190</v>
      </c>
      <c r="C29" s="99" t="s">
        <v>170</v>
      </c>
      <c r="D29" s="88" t="s">
        <v>221</v>
      </c>
      <c r="E29" s="89" t="s">
        <v>276</v>
      </c>
      <c r="F29" s="91">
        <v>5000</v>
      </c>
      <c r="G29" s="90">
        <v>0</v>
      </c>
      <c r="H29" s="91">
        <v>0</v>
      </c>
      <c r="I29" s="90">
        <v>250.00000000000003</v>
      </c>
      <c r="J29" s="90">
        <v>1250</v>
      </c>
      <c r="K29" s="90">
        <v>0</v>
      </c>
      <c r="L29" s="90">
        <f t="shared" si="0"/>
        <v>6500</v>
      </c>
      <c r="M29" s="86"/>
    </row>
    <row r="30" spans="1:13" s="75" customFormat="1" ht="38.25" customHeight="1" x14ac:dyDescent="0.25">
      <c r="A30" s="74">
        <v>20</v>
      </c>
      <c r="B30" s="77" t="s">
        <v>190</v>
      </c>
      <c r="C30" s="99" t="s">
        <v>125</v>
      </c>
      <c r="D30" s="89" t="s">
        <v>195</v>
      </c>
      <c r="E30" s="92" t="s">
        <v>273</v>
      </c>
      <c r="F30" s="91">
        <v>8000</v>
      </c>
      <c r="G30" s="90">
        <v>0</v>
      </c>
      <c r="H30" s="91">
        <v>0</v>
      </c>
      <c r="I30" s="90">
        <v>250.00000000000003</v>
      </c>
      <c r="J30" s="90">
        <v>2000.0000000000002</v>
      </c>
      <c r="K30" s="90">
        <v>0</v>
      </c>
      <c r="L30" s="90">
        <f t="shared" si="0"/>
        <v>10250</v>
      </c>
      <c r="M30" s="86">
        <f>987+567</f>
        <v>1554</v>
      </c>
    </row>
    <row r="31" spans="1:13" s="75" customFormat="1" ht="38.25" customHeight="1" x14ac:dyDescent="0.25">
      <c r="A31" s="74">
        <v>21</v>
      </c>
      <c r="B31" s="77" t="s">
        <v>190</v>
      </c>
      <c r="C31" s="99" t="s">
        <v>135</v>
      </c>
      <c r="D31" s="88" t="s">
        <v>204</v>
      </c>
      <c r="E31" s="89" t="s">
        <v>276</v>
      </c>
      <c r="F31" s="91">
        <v>3000</v>
      </c>
      <c r="G31" s="90">
        <v>0</v>
      </c>
      <c r="H31" s="91">
        <v>0</v>
      </c>
      <c r="I31" s="90">
        <v>250.00000000000003</v>
      </c>
      <c r="J31" s="90">
        <v>750</v>
      </c>
      <c r="K31" s="90">
        <v>0</v>
      </c>
      <c r="L31" s="90">
        <f t="shared" si="0"/>
        <v>4000</v>
      </c>
      <c r="M31" s="86"/>
    </row>
    <row r="32" spans="1:13" s="75" customFormat="1" ht="38.25" customHeight="1" x14ac:dyDescent="0.25">
      <c r="A32" s="74">
        <v>22</v>
      </c>
      <c r="B32" s="77" t="s">
        <v>190</v>
      </c>
      <c r="C32" s="99" t="s">
        <v>147</v>
      </c>
      <c r="D32" s="88" t="s">
        <v>212</v>
      </c>
      <c r="E32" s="92" t="s">
        <v>332</v>
      </c>
      <c r="F32" s="90">
        <v>8000</v>
      </c>
      <c r="G32" s="90">
        <v>0</v>
      </c>
      <c r="H32" s="90">
        <v>0</v>
      </c>
      <c r="I32" s="90">
        <v>250.00000000000003</v>
      </c>
      <c r="J32" s="90">
        <v>2000.0000000000002</v>
      </c>
      <c r="K32" s="90">
        <v>0</v>
      </c>
      <c r="L32" s="90">
        <f t="shared" si="0"/>
        <v>10250</v>
      </c>
      <c r="M32" s="86"/>
    </row>
    <row r="33" spans="1:13" s="75" customFormat="1" ht="38.25" customHeight="1" x14ac:dyDescent="0.25">
      <c r="A33" s="74">
        <v>23</v>
      </c>
      <c r="B33" s="77" t="s">
        <v>190</v>
      </c>
      <c r="C33" s="99" t="s">
        <v>312</v>
      </c>
      <c r="D33" s="88" t="s">
        <v>214</v>
      </c>
      <c r="E33" s="89" t="s">
        <v>333</v>
      </c>
      <c r="F33" s="90">
        <v>11000</v>
      </c>
      <c r="G33" s="93">
        <v>0</v>
      </c>
      <c r="H33" s="96">
        <v>375</v>
      </c>
      <c r="I33" s="90">
        <v>250</v>
      </c>
      <c r="J33" s="90">
        <f>3125-375</f>
        <v>2750</v>
      </c>
      <c r="K33" s="90">
        <v>0</v>
      </c>
      <c r="L33" s="90">
        <f t="shared" si="0"/>
        <v>14375</v>
      </c>
      <c r="M33" s="86"/>
    </row>
    <row r="34" spans="1:13" s="75" customFormat="1" ht="38.25" customHeight="1" x14ac:dyDescent="0.25">
      <c r="A34" s="74">
        <v>24</v>
      </c>
      <c r="B34" s="77" t="s">
        <v>190</v>
      </c>
      <c r="C34" s="99" t="s">
        <v>251</v>
      </c>
      <c r="D34" s="88" t="s">
        <v>225</v>
      </c>
      <c r="E34" s="89" t="s">
        <v>331</v>
      </c>
      <c r="F34" s="91">
        <v>11000</v>
      </c>
      <c r="G34" s="90">
        <v>0</v>
      </c>
      <c r="H34" s="90">
        <v>375</v>
      </c>
      <c r="I34" s="90">
        <v>250</v>
      </c>
      <c r="J34" s="91">
        <v>2750</v>
      </c>
      <c r="K34" s="90">
        <v>0</v>
      </c>
      <c r="L34" s="90">
        <f t="shared" si="0"/>
        <v>14375</v>
      </c>
      <c r="M34" s="86"/>
    </row>
    <row r="35" spans="1:13" s="75" customFormat="1" ht="38.25" customHeight="1" x14ac:dyDescent="0.25">
      <c r="A35" s="74">
        <v>25</v>
      </c>
      <c r="B35" s="77" t="s">
        <v>190</v>
      </c>
      <c r="C35" s="99" t="s">
        <v>174</v>
      </c>
      <c r="D35" s="88" t="s">
        <v>222</v>
      </c>
      <c r="E35" s="89" t="s">
        <v>332</v>
      </c>
      <c r="F35" s="90">
        <v>6000</v>
      </c>
      <c r="G35" s="90">
        <v>0</v>
      </c>
      <c r="H35" s="90">
        <v>0</v>
      </c>
      <c r="I35" s="90">
        <v>250.00000000000003</v>
      </c>
      <c r="J35" s="90">
        <v>1500</v>
      </c>
      <c r="K35" s="90">
        <v>0</v>
      </c>
      <c r="L35" s="90">
        <f t="shared" si="0"/>
        <v>7750</v>
      </c>
      <c r="M35" s="86"/>
    </row>
    <row r="36" spans="1:13" s="75" customFormat="1" ht="38.25" customHeight="1" x14ac:dyDescent="0.25">
      <c r="A36" s="74">
        <v>26</v>
      </c>
      <c r="B36" s="77" t="s">
        <v>245</v>
      </c>
      <c r="C36" s="99" t="s">
        <v>243</v>
      </c>
      <c r="D36" s="88" t="s">
        <v>270</v>
      </c>
      <c r="E36" s="89" t="s">
        <v>333</v>
      </c>
      <c r="F36" s="91">
        <v>22000</v>
      </c>
      <c r="G36" s="90">
        <v>0</v>
      </c>
      <c r="H36" s="90">
        <v>375.0000000000004</v>
      </c>
      <c r="I36" s="90">
        <v>250.00000000000006</v>
      </c>
      <c r="J36" s="90">
        <v>0</v>
      </c>
      <c r="K36" s="90">
        <v>0</v>
      </c>
      <c r="L36" s="90">
        <f t="shared" si="0"/>
        <v>22625</v>
      </c>
      <c r="M36" s="86"/>
    </row>
    <row r="37" spans="1:13" s="75" customFormat="1" ht="38.25" customHeight="1" x14ac:dyDescent="0.25">
      <c r="A37" s="74">
        <v>27</v>
      </c>
      <c r="B37" s="77" t="s">
        <v>190</v>
      </c>
      <c r="C37" s="99" t="s">
        <v>254</v>
      </c>
      <c r="D37" s="88" t="s">
        <v>261</v>
      </c>
      <c r="E37" s="89" t="s">
        <v>247</v>
      </c>
      <c r="F37" s="91">
        <v>7000</v>
      </c>
      <c r="G37" s="90">
        <v>0</v>
      </c>
      <c r="H37" s="91">
        <v>0</v>
      </c>
      <c r="I37" s="90">
        <v>250.00000000000003</v>
      </c>
      <c r="J37" s="91">
        <v>1750</v>
      </c>
      <c r="K37" s="90">
        <v>0</v>
      </c>
      <c r="L37" s="90">
        <f t="shared" si="0"/>
        <v>9000</v>
      </c>
      <c r="M37" s="95"/>
    </row>
    <row r="38" spans="1:13" s="75" customFormat="1" ht="38.25" customHeight="1" x14ac:dyDescent="0.25">
      <c r="A38" s="74">
        <v>28</v>
      </c>
      <c r="B38" s="77" t="s">
        <v>190</v>
      </c>
      <c r="C38" s="99" t="s">
        <v>145</v>
      </c>
      <c r="D38" s="88" t="s">
        <v>212</v>
      </c>
      <c r="E38" s="92" t="s">
        <v>332</v>
      </c>
      <c r="F38" s="90">
        <v>8000</v>
      </c>
      <c r="G38" s="90">
        <v>0</v>
      </c>
      <c r="H38" s="90">
        <v>0</v>
      </c>
      <c r="I38" s="90">
        <v>250.00000000000003</v>
      </c>
      <c r="J38" s="90">
        <v>2000.0000000000002</v>
      </c>
      <c r="K38" s="90">
        <v>0</v>
      </c>
      <c r="L38" s="90">
        <f t="shared" si="0"/>
        <v>10250</v>
      </c>
      <c r="M38" s="96">
        <v>124</v>
      </c>
    </row>
    <row r="39" spans="1:13" s="75" customFormat="1" ht="38.25" customHeight="1" x14ac:dyDescent="0.2">
      <c r="A39" s="74">
        <v>29</v>
      </c>
      <c r="B39" s="77" t="s">
        <v>190</v>
      </c>
      <c r="C39" s="99" t="s">
        <v>302</v>
      </c>
      <c r="D39" s="88" t="s">
        <v>303</v>
      </c>
      <c r="E39" s="92" t="s">
        <v>277</v>
      </c>
      <c r="F39" s="91">
        <v>11000</v>
      </c>
      <c r="G39" s="97"/>
      <c r="H39" s="90">
        <v>375</v>
      </c>
      <c r="I39" s="90">
        <v>250</v>
      </c>
      <c r="J39" s="90">
        <v>2750</v>
      </c>
      <c r="K39" s="97"/>
      <c r="L39" s="90">
        <f t="shared" si="0"/>
        <v>14375</v>
      </c>
      <c r="M39" s="87"/>
    </row>
    <row r="40" spans="1:13" s="75" customFormat="1" ht="38.25" customHeight="1" x14ac:dyDescent="0.25">
      <c r="A40" s="74">
        <v>30</v>
      </c>
      <c r="B40" s="77" t="s">
        <v>190</v>
      </c>
      <c r="C40" s="99" t="s">
        <v>289</v>
      </c>
      <c r="D40" s="88" t="s">
        <v>290</v>
      </c>
      <c r="E40" s="89" t="s">
        <v>277</v>
      </c>
      <c r="F40" s="91">
        <v>11000</v>
      </c>
      <c r="G40" s="90">
        <v>0</v>
      </c>
      <c r="H40" s="91">
        <v>375</v>
      </c>
      <c r="I40" s="90">
        <v>250</v>
      </c>
      <c r="J40" s="91">
        <v>2750</v>
      </c>
      <c r="K40" s="90">
        <v>0</v>
      </c>
      <c r="L40" s="90">
        <f t="shared" si="0"/>
        <v>14375</v>
      </c>
      <c r="M40" s="86"/>
    </row>
    <row r="41" spans="1:13" s="75" customFormat="1" ht="38.25" customHeight="1" x14ac:dyDescent="0.25">
      <c r="A41" s="74">
        <v>31</v>
      </c>
      <c r="B41" s="77" t="s">
        <v>190</v>
      </c>
      <c r="C41" s="100" t="s">
        <v>259</v>
      </c>
      <c r="D41" s="88" t="s">
        <v>215</v>
      </c>
      <c r="E41" s="89" t="s">
        <v>272</v>
      </c>
      <c r="F41" s="91">
        <v>10000</v>
      </c>
      <c r="G41" s="90">
        <v>0</v>
      </c>
      <c r="H41" s="91">
        <v>0</v>
      </c>
      <c r="I41" s="90">
        <v>250.00000000000003</v>
      </c>
      <c r="J41" s="91">
        <v>2500</v>
      </c>
      <c r="K41" s="90">
        <v>0</v>
      </c>
      <c r="L41" s="90">
        <f t="shared" si="0"/>
        <v>12750</v>
      </c>
      <c r="M41" s="86"/>
    </row>
    <row r="42" spans="1:13" s="75" customFormat="1" ht="38.25" customHeight="1" x14ac:dyDescent="0.25">
      <c r="A42" s="74">
        <v>32</v>
      </c>
      <c r="B42" s="77" t="s">
        <v>190</v>
      </c>
      <c r="C42" s="100" t="s">
        <v>321</v>
      </c>
      <c r="D42" s="88" t="s">
        <v>322</v>
      </c>
      <c r="E42" s="92" t="s">
        <v>277</v>
      </c>
      <c r="F42" s="91">
        <f>15000+7258.06</f>
        <v>22258.06</v>
      </c>
      <c r="G42" s="90">
        <v>0</v>
      </c>
      <c r="H42" s="91">
        <f>181.45+375</f>
        <v>556.45000000000005</v>
      </c>
      <c r="I42" s="90">
        <f>250+120.97</f>
        <v>370.97</v>
      </c>
      <c r="J42" s="91">
        <f>3750+1814.52</f>
        <v>5564.52</v>
      </c>
      <c r="K42" s="90">
        <v>0</v>
      </c>
      <c r="L42" s="90">
        <f t="shared" si="0"/>
        <v>28750.000000000004</v>
      </c>
      <c r="M42" s="86"/>
    </row>
    <row r="43" spans="1:13" s="75" customFormat="1" ht="38.25" customHeight="1" x14ac:dyDescent="0.25">
      <c r="A43" s="74">
        <v>33</v>
      </c>
      <c r="B43" s="77" t="s">
        <v>190</v>
      </c>
      <c r="C43" s="99" t="s">
        <v>286</v>
      </c>
      <c r="D43" s="88" t="s">
        <v>287</v>
      </c>
      <c r="E43" s="89" t="s">
        <v>275</v>
      </c>
      <c r="F43" s="91">
        <v>8000</v>
      </c>
      <c r="G43" s="90">
        <v>0</v>
      </c>
      <c r="H43" s="91">
        <v>0</v>
      </c>
      <c r="I43" s="90">
        <v>250</v>
      </c>
      <c r="J43" s="91">
        <v>2000</v>
      </c>
      <c r="K43" s="90">
        <v>0</v>
      </c>
      <c r="L43" s="90">
        <f t="shared" si="0"/>
        <v>10250</v>
      </c>
      <c r="M43" s="95"/>
    </row>
    <row r="44" spans="1:13" s="75" customFormat="1" ht="38.25" customHeight="1" x14ac:dyDescent="0.25">
      <c r="A44" s="74">
        <v>34</v>
      </c>
      <c r="B44" s="77" t="s">
        <v>190</v>
      </c>
      <c r="C44" s="99" t="s">
        <v>181</v>
      </c>
      <c r="D44" s="88" t="s">
        <v>216</v>
      </c>
      <c r="E44" s="89" t="s">
        <v>334</v>
      </c>
      <c r="F44" s="91">
        <v>8000</v>
      </c>
      <c r="G44" s="90">
        <v>0</v>
      </c>
      <c r="H44" s="91">
        <v>0</v>
      </c>
      <c r="I44" s="90">
        <v>250.00000000000003</v>
      </c>
      <c r="J44" s="90">
        <v>2000.0000000000002</v>
      </c>
      <c r="K44" s="90">
        <v>0</v>
      </c>
      <c r="L44" s="90">
        <f t="shared" si="0"/>
        <v>10250</v>
      </c>
      <c r="M44" s="86"/>
    </row>
    <row r="45" spans="1:13" s="75" customFormat="1" ht="38.25" customHeight="1" x14ac:dyDescent="0.25">
      <c r="A45" s="74">
        <v>35</v>
      </c>
      <c r="B45" s="77" t="s">
        <v>190</v>
      </c>
      <c r="C45" s="99" t="s">
        <v>183</v>
      </c>
      <c r="D45" s="89" t="s">
        <v>196</v>
      </c>
      <c r="E45" s="89" t="s">
        <v>273</v>
      </c>
      <c r="F45" s="91">
        <v>5500</v>
      </c>
      <c r="G45" s="90">
        <v>0</v>
      </c>
      <c r="H45" s="91">
        <v>0</v>
      </c>
      <c r="I45" s="90">
        <v>250.00000000000003</v>
      </c>
      <c r="J45" s="90">
        <v>1375</v>
      </c>
      <c r="K45" s="90">
        <v>0</v>
      </c>
      <c r="L45" s="90">
        <f t="shared" si="0"/>
        <v>7125</v>
      </c>
      <c r="M45" s="86">
        <v>987</v>
      </c>
    </row>
    <row r="46" spans="1:13" s="75" customFormat="1" ht="38.25" customHeight="1" x14ac:dyDescent="0.25">
      <c r="A46" s="74">
        <v>36</v>
      </c>
      <c r="B46" s="77" t="s">
        <v>190</v>
      </c>
      <c r="C46" s="99" t="s">
        <v>157</v>
      </c>
      <c r="D46" s="88" t="s">
        <v>215</v>
      </c>
      <c r="E46" s="89" t="s">
        <v>334</v>
      </c>
      <c r="F46" s="90">
        <v>10000</v>
      </c>
      <c r="G46" s="90">
        <v>0</v>
      </c>
      <c r="H46" s="90">
        <v>0</v>
      </c>
      <c r="I46" s="90">
        <v>250.00000000000003</v>
      </c>
      <c r="J46" s="90">
        <v>2500</v>
      </c>
      <c r="K46" s="90">
        <v>0</v>
      </c>
      <c r="L46" s="90">
        <f t="shared" si="0"/>
        <v>12750</v>
      </c>
      <c r="M46" s="95">
        <v>387</v>
      </c>
    </row>
    <row r="47" spans="1:13" s="75" customFormat="1" ht="38.25" customHeight="1" x14ac:dyDescent="0.25">
      <c r="A47" s="74">
        <v>37</v>
      </c>
      <c r="B47" s="77" t="s">
        <v>190</v>
      </c>
      <c r="C47" s="99" t="s">
        <v>154</v>
      </c>
      <c r="D47" s="88" t="s">
        <v>214</v>
      </c>
      <c r="E47" s="89" t="s">
        <v>333</v>
      </c>
      <c r="F47" s="91">
        <v>11000</v>
      </c>
      <c r="G47" s="90">
        <v>0</v>
      </c>
      <c r="H47" s="90">
        <v>375</v>
      </c>
      <c r="I47" s="90">
        <v>250.00000000000003</v>
      </c>
      <c r="J47" s="90">
        <v>2750</v>
      </c>
      <c r="K47" s="90">
        <v>0</v>
      </c>
      <c r="L47" s="90">
        <f t="shared" si="0"/>
        <v>14375</v>
      </c>
      <c r="M47" s="95"/>
    </row>
    <row r="48" spans="1:13" s="75" customFormat="1" ht="38.25" customHeight="1" x14ac:dyDescent="0.25">
      <c r="A48" s="74">
        <v>38</v>
      </c>
      <c r="B48" s="77" t="s">
        <v>190</v>
      </c>
      <c r="C48" s="99" t="s">
        <v>167</v>
      </c>
      <c r="D48" s="88" t="s">
        <v>218</v>
      </c>
      <c r="E48" s="89" t="s">
        <v>279</v>
      </c>
      <c r="F48" s="91">
        <v>7000</v>
      </c>
      <c r="G48" s="90">
        <v>0</v>
      </c>
      <c r="H48" s="90">
        <f>375+375</f>
        <v>750</v>
      </c>
      <c r="I48" s="90">
        <v>250.00000000000003</v>
      </c>
      <c r="J48" s="90">
        <v>1750</v>
      </c>
      <c r="K48" s="90">
        <v>0</v>
      </c>
      <c r="L48" s="90">
        <f t="shared" si="0"/>
        <v>9750</v>
      </c>
      <c r="M48" s="95"/>
    </row>
    <row r="49" spans="1:13" s="75" customFormat="1" ht="38.25" customHeight="1" x14ac:dyDescent="0.25">
      <c r="A49" s="74">
        <v>39</v>
      </c>
      <c r="B49" s="77" t="s">
        <v>190</v>
      </c>
      <c r="C49" s="99" t="s">
        <v>165</v>
      </c>
      <c r="D49" s="88" t="s">
        <v>216</v>
      </c>
      <c r="E49" s="89" t="s">
        <v>334</v>
      </c>
      <c r="F49" s="91">
        <v>8000</v>
      </c>
      <c r="G49" s="90">
        <v>0</v>
      </c>
      <c r="H49" s="91">
        <v>0</v>
      </c>
      <c r="I49" s="90">
        <v>250.00000000000003</v>
      </c>
      <c r="J49" s="90">
        <v>2000.0000000000002</v>
      </c>
      <c r="K49" s="90">
        <v>0</v>
      </c>
      <c r="L49" s="90">
        <f t="shared" si="0"/>
        <v>10250</v>
      </c>
      <c r="M49" s="86">
        <f>130+147+116+126+147</f>
        <v>666</v>
      </c>
    </row>
    <row r="50" spans="1:13" s="75" customFormat="1" ht="38.25" customHeight="1" x14ac:dyDescent="0.25">
      <c r="A50" s="74">
        <v>40</v>
      </c>
      <c r="B50" s="77" t="s">
        <v>190</v>
      </c>
      <c r="C50" s="99" t="s">
        <v>173</v>
      </c>
      <c r="D50" s="88" t="s">
        <v>204</v>
      </c>
      <c r="E50" s="89" t="s">
        <v>276</v>
      </c>
      <c r="F50" s="91">
        <v>3000</v>
      </c>
      <c r="G50" s="90">
        <v>0</v>
      </c>
      <c r="H50" s="91">
        <v>0</v>
      </c>
      <c r="I50" s="90">
        <v>250.00000000000003</v>
      </c>
      <c r="J50" s="90">
        <v>750</v>
      </c>
      <c r="K50" s="90">
        <v>0</v>
      </c>
      <c r="L50" s="90">
        <f t="shared" si="0"/>
        <v>4000</v>
      </c>
      <c r="M50" s="86"/>
    </row>
    <row r="51" spans="1:13" s="75" customFormat="1" ht="38.25" customHeight="1" x14ac:dyDescent="0.25">
      <c r="A51" s="74">
        <v>41</v>
      </c>
      <c r="B51" s="77" t="s">
        <v>190</v>
      </c>
      <c r="C51" s="99" t="s">
        <v>186</v>
      </c>
      <c r="D51" s="88" t="s">
        <v>313</v>
      </c>
      <c r="E51" s="89" t="s">
        <v>247</v>
      </c>
      <c r="F51" s="91">
        <v>8000</v>
      </c>
      <c r="G51" s="90">
        <v>0</v>
      </c>
      <c r="H51" s="91">
        <v>0</v>
      </c>
      <c r="I51" s="90">
        <v>250</v>
      </c>
      <c r="J51" s="90">
        <v>2000</v>
      </c>
      <c r="K51" s="90">
        <v>0</v>
      </c>
      <c r="L51" s="90">
        <f t="shared" si="0"/>
        <v>10250</v>
      </c>
      <c r="M51" s="86"/>
    </row>
    <row r="52" spans="1:13" s="75" customFormat="1" ht="38.25" customHeight="1" x14ac:dyDescent="0.25">
      <c r="A52" s="74">
        <v>42</v>
      </c>
      <c r="B52" s="77" t="s">
        <v>190</v>
      </c>
      <c r="C52" s="99" t="s">
        <v>189</v>
      </c>
      <c r="D52" s="88" t="s">
        <v>229</v>
      </c>
      <c r="E52" s="89" t="s">
        <v>247</v>
      </c>
      <c r="F52" s="91">
        <v>8000</v>
      </c>
      <c r="G52" s="90">
        <v>0</v>
      </c>
      <c r="H52" s="91">
        <v>0</v>
      </c>
      <c r="I52" s="90">
        <v>250.00000000000003</v>
      </c>
      <c r="J52" s="90">
        <v>2000.0000000000002</v>
      </c>
      <c r="K52" s="90">
        <v>0</v>
      </c>
      <c r="L52" s="90">
        <f t="shared" si="0"/>
        <v>10250</v>
      </c>
      <c r="M52" s="86"/>
    </row>
    <row r="53" spans="1:13" s="75" customFormat="1" ht="38.25" customHeight="1" x14ac:dyDescent="0.25">
      <c r="A53" s="74">
        <v>43</v>
      </c>
      <c r="B53" s="77" t="s">
        <v>190</v>
      </c>
      <c r="C53" s="99" t="s">
        <v>255</v>
      </c>
      <c r="D53" s="88" t="s">
        <v>216</v>
      </c>
      <c r="E53" s="89" t="s">
        <v>334</v>
      </c>
      <c r="F53" s="91">
        <v>8000</v>
      </c>
      <c r="G53" s="90">
        <v>0</v>
      </c>
      <c r="H53" s="91">
        <v>0</v>
      </c>
      <c r="I53" s="90">
        <v>250.00000000000003</v>
      </c>
      <c r="J53" s="91">
        <v>2000.0000000000002</v>
      </c>
      <c r="K53" s="90">
        <v>0</v>
      </c>
      <c r="L53" s="90">
        <f t="shared" si="0"/>
        <v>10250</v>
      </c>
      <c r="M53" s="86">
        <v>802.25</v>
      </c>
    </row>
    <row r="54" spans="1:13" s="75" customFormat="1" ht="38.25" customHeight="1" x14ac:dyDescent="0.25">
      <c r="A54" s="74">
        <v>44</v>
      </c>
      <c r="B54" s="77" t="s">
        <v>190</v>
      </c>
      <c r="C54" s="99" t="s">
        <v>295</v>
      </c>
      <c r="D54" s="88" t="s">
        <v>296</v>
      </c>
      <c r="E54" s="89" t="s">
        <v>335</v>
      </c>
      <c r="F54" s="91">
        <v>9000</v>
      </c>
      <c r="G54" s="90">
        <v>0</v>
      </c>
      <c r="H54" s="91">
        <v>0</v>
      </c>
      <c r="I54" s="90">
        <v>250</v>
      </c>
      <c r="J54" s="91">
        <v>2250</v>
      </c>
      <c r="K54" s="90">
        <v>0</v>
      </c>
      <c r="L54" s="90">
        <f t="shared" si="0"/>
        <v>11500</v>
      </c>
      <c r="M54" s="86"/>
    </row>
    <row r="55" spans="1:13" s="75" customFormat="1" ht="38.25" customHeight="1" x14ac:dyDescent="0.25">
      <c r="A55" s="74">
        <v>45</v>
      </c>
      <c r="B55" s="77" t="s">
        <v>190</v>
      </c>
      <c r="C55" s="99" t="s">
        <v>294</v>
      </c>
      <c r="D55" s="88" t="s">
        <v>211</v>
      </c>
      <c r="E55" s="89" t="s">
        <v>332</v>
      </c>
      <c r="F55" s="91">
        <v>11000</v>
      </c>
      <c r="G55" s="90">
        <v>0</v>
      </c>
      <c r="H55" s="91">
        <v>375</v>
      </c>
      <c r="I55" s="90">
        <v>250</v>
      </c>
      <c r="J55" s="91">
        <v>2750</v>
      </c>
      <c r="K55" s="90">
        <v>0</v>
      </c>
      <c r="L55" s="90">
        <f t="shared" si="0"/>
        <v>14375</v>
      </c>
      <c r="M55" s="86"/>
    </row>
    <row r="56" spans="1:13" s="75" customFormat="1" ht="38.25" customHeight="1" x14ac:dyDescent="0.25">
      <c r="A56" s="74">
        <v>46</v>
      </c>
      <c r="B56" s="77" t="s">
        <v>245</v>
      </c>
      <c r="C56" s="99" t="s">
        <v>323</v>
      </c>
      <c r="D56" s="88" t="s">
        <v>324</v>
      </c>
      <c r="E56" s="89" t="s">
        <v>336</v>
      </c>
      <c r="F56" s="91">
        <v>22000</v>
      </c>
      <c r="G56" s="90">
        <v>0</v>
      </c>
      <c r="H56" s="91">
        <v>375</v>
      </c>
      <c r="I56" s="90">
        <v>250</v>
      </c>
      <c r="J56" s="91">
        <v>0</v>
      </c>
      <c r="K56" s="90">
        <v>0</v>
      </c>
      <c r="L56" s="90">
        <f t="shared" si="0"/>
        <v>22625</v>
      </c>
      <c r="M56" s="86"/>
    </row>
    <row r="57" spans="1:13" s="75" customFormat="1" ht="38.25" customHeight="1" x14ac:dyDescent="0.25">
      <c r="A57" s="74">
        <v>47</v>
      </c>
      <c r="B57" s="77" t="s">
        <v>190</v>
      </c>
      <c r="C57" s="99" t="s">
        <v>178</v>
      </c>
      <c r="D57" s="88" t="s">
        <v>224</v>
      </c>
      <c r="E57" s="92" t="s">
        <v>277</v>
      </c>
      <c r="F57" s="91">
        <v>7000</v>
      </c>
      <c r="G57" s="90">
        <v>0</v>
      </c>
      <c r="H57" s="91">
        <v>0</v>
      </c>
      <c r="I57" s="90">
        <v>250.00000000000003</v>
      </c>
      <c r="J57" s="90">
        <v>1750</v>
      </c>
      <c r="K57" s="90">
        <v>0</v>
      </c>
      <c r="L57" s="90">
        <f t="shared" si="0"/>
        <v>9000</v>
      </c>
      <c r="M57" s="86"/>
    </row>
    <row r="58" spans="1:13" s="75" customFormat="1" ht="38.25" customHeight="1" x14ac:dyDescent="0.25">
      <c r="A58" s="74">
        <v>48</v>
      </c>
      <c r="B58" s="77" t="s">
        <v>190</v>
      </c>
      <c r="C58" s="99" t="s">
        <v>185</v>
      </c>
      <c r="D58" s="88" t="s">
        <v>227</v>
      </c>
      <c r="E58" s="89" t="s">
        <v>337</v>
      </c>
      <c r="F58" s="90">
        <v>11000</v>
      </c>
      <c r="G58" s="90">
        <v>0</v>
      </c>
      <c r="H58" s="90">
        <v>375</v>
      </c>
      <c r="I58" s="90">
        <v>250.00000000000003</v>
      </c>
      <c r="J58" s="90">
        <v>2750</v>
      </c>
      <c r="K58" s="90">
        <v>0</v>
      </c>
      <c r="L58" s="90">
        <f t="shared" si="0"/>
        <v>14375</v>
      </c>
      <c r="M58" s="86"/>
    </row>
    <row r="59" spans="1:13" s="75" customFormat="1" ht="38.25" customHeight="1" x14ac:dyDescent="0.25">
      <c r="A59" s="74">
        <v>49</v>
      </c>
      <c r="B59" s="77" t="s">
        <v>190</v>
      </c>
      <c r="C59" s="99" t="s">
        <v>123</v>
      </c>
      <c r="D59" s="88" t="s">
        <v>193</v>
      </c>
      <c r="E59" s="89" t="s">
        <v>337</v>
      </c>
      <c r="F59" s="91">
        <v>8000</v>
      </c>
      <c r="G59" s="90">
        <v>0</v>
      </c>
      <c r="H59" s="91">
        <v>0</v>
      </c>
      <c r="I59" s="90">
        <v>250.00000000000003</v>
      </c>
      <c r="J59" s="90">
        <v>2000.0000000000002</v>
      </c>
      <c r="K59" s="90">
        <v>0</v>
      </c>
      <c r="L59" s="90">
        <f t="shared" si="0"/>
        <v>10250</v>
      </c>
      <c r="M59" s="86"/>
    </row>
    <row r="60" spans="1:13" s="76" customFormat="1" ht="38.25" customHeight="1" x14ac:dyDescent="0.25">
      <c r="A60" s="74">
        <v>50</v>
      </c>
      <c r="B60" s="77" t="s">
        <v>190</v>
      </c>
      <c r="C60" s="99" t="s">
        <v>166</v>
      </c>
      <c r="D60" s="88" t="s">
        <v>216</v>
      </c>
      <c r="E60" s="89" t="s">
        <v>334</v>
      </c>
      <c r="F60" s="91">
        <v>8000</v>
      </c>
      <c r="G60" s="90">
        <v>0</v>
      </c>
      <c r="H60" s="91">
        <v>0</v>
      </c>
      <c r="I60" s="90">
        <v>250.00000000000003</v>
      </c>
      <c r="J60" s="90">
        <v>2000.0000000000002</v>
      </c>
      <c r="K60" s="90">
        <v>0</v>
      </c>
      <c r="L60" s="90">
        <f t="shared" si="0"/>
        <v>10250</v>
      </c>
      <c r="M60" s="86"/>
    </row>
    <row r="61" spans="1:13" s="75" customFormat="1" ht="38.25" customHeight="1" x14ac:dyDescent="0.25">
      <c r="A61" s="74">
        <v>51</v>
      </c>
      <c r="B61" s="77" t="s">
        <v>190</v>
      </c>
      <c r="C61" s="99" t="s">
        <v>160</v>
      </c>
      <c r="D61" s="88" t="s">
        <v>215</v>
      </c>
      <c r="E61" s="89" t="s">
        <v>334</v>
      </c>
      <c r="F61" s="91">
        <v>10000</v>
      </c>
      <c r="G61" s="90">
        <v>0</v>
      </c>
      <c r="H61" s="91">
        <v>0</v>
      </c>
      <c r="I61" s="90">
        <v>250.00000000000003</v>
      </c>
      <c r="J61" s="90">
        <v>2500</v>
      </c>
      <c r="K61" s="90">
        <v>0</v>
      </c>
      <c r="L61" s="90">
        <f t="shared" si="0"/>
        <v>12750</v>
      </c>
      <c r="M61" s="86"/>
    </row>
    <row r="62" spans="1:13" s="75" customFormat="1" ht="38.25" customHeight="1" x14ac:dyDescent="0.25">
      <c r="A62" s="74">
        <v>52</v>
      </c>
      <c r="B62" s="77" t="s">
        <v>190</v>
      </c>
      <c r="C62" s="99" t="s">
        <v>124</v>
      </c>
      <c r="D62" s="88" t="s">
        <v>194</v>
      </c>
      <c r="E62" s="92" t="s">
        <v>247</v>
      </c>
      <c r="F62" s="90">
        <v>15000</v>
      </c>
      <c r="G62" s="90">
        <v>0</v>
      </c>
      <c r="H62" s="90">
        <v>375</v>
      </c>
      <c r="I62" s="90">
        <v>250.00000000000003</v>
      </c>
      <c r="J62" s="90">
        <v>3750</v>
      </c>
      <c r="K62" s="90">
        <v>0</v>
      </c>
      <c r="L62" s="90">
        <f t="shared" si="0"/>
        <v>19375</v>
      </c>
      <c r="M62" s="86"/>
    </row>
    <row r="63" spans="1:13" s="75" customFormat="1" ht="38.25" customHeight="1" x14ac:dyDescent="0.25">
      <c r="A63" s="74">
        <v>53</v>
      </c>
      <c r="B63" s="77" t="s">
        <v>190</v>
      </c>
      <c r="C63" s="99" t="s">
        <v>156</v>
      </c>
      <c r="D63" s="88" t="s">
        <v>215</v>
      </c>
      <c r="E63" s="89" t="s">
        <v>334</v>
      </c>
      <c r="F63" s="90">
        <v>10000</v>
      </c>
      <c r="G63" s="90">
        <v>0</v>
      </c>
      <c r="H63" s="90">
        <v>0</v>
      </c>
      <c r="I63" s="90">
        <v>250.00000000000003</v>
      </c>
      <c r="J63" s="90">
        <v>2500</v>
      </c>
      <c r="K63" s="90">
        <v>0</v>
      </c>
      <c r="L63" s="90">
        <f t="shared" si="0"/>
        <v>12750</v>
      </c>
      <c r="M63" s="86">
        <v>642.5</v>
      </c>
    </row>
    <row r="64" spans="1:13" s="75" customFormat="1" ht="38.25" customHeight="1" x14ac:dyDescent="0.25">
      <c r="A64" s="74">
        <v>54</v>
      </c>
      <c r="B64" s="77" t="s">
        <v>190</v>
      </c>
      <c r="C64" s="99" t="s">
        <v>140</v>
      </c>
      <c r="D64" s="88" t="s">
        <v>209</v>
      </c>
      <c r="E64" s="92" t="s">
        <v>332</v>
      </c>
      <c r="F64" s="91">
        <v>15000</v>
      </c>
      <c r="G64" s="90">
        <v>0</v>
      </c>
      <c r="H64" s="90">
        <v>375</v>
      </c>
      <c r="I64" s="90">
        <v>250.00000000000003</v>
      </c>
      <c r="J64" s="90">
        <v>3750</v>
      </c>
      <c r="K64" s="90">
        <v>0</v>
      </c>
      <c r="L64" s="90">
        <f t="shared" si="0"/>
        <v>19375</v>
      </c>
      <c r="M64" s="86"/>
    </row>
    <row r="65" spans="1:13" s="75" customFormat="1" ht="38.25" customHeight="1" x14ac:dyDescent="0.25">
      <c r="A65" s="74">
        <v>55</v>
      </c>
      <c r="B65" s="77" t="s">
        <v>190</v>
      </c>
      <c r="C65" s="99" t="s">
        <v>252</v>
      </c>
      <c r="D65" s="88" t="s">
        <v>202</v>
      </c>
      <c r="E65" s="89" t="s">
        <v>276</v>
      </c>
      <c r="F65" s="91">
        <v>4500</v>
      </c>
      <c r="G65" s="90">
        <v>0</v>
      </c>
      <c r="H65" s="91">
        <v>0</v>
      </c>
      <c r="I65" s="90">
        <v>250.00000000000003</v>
      </c>
      <c r="J65" s="91">
        <v>1125</v>
      </c>
      <c r="K65" s="90">
        <v>0</v>
      </c>
      <c r="L65" s="90">
        <f t="shared" si="0"/>
        <v>5875</v>
      </c>
      <c r="M65" s="86"/>
    </row>
    <row r="66" spans="1:13" s="75" customFormat="1" ht="38.25" customHeight="1" x14ac:dyDescent="0.25">
      <c r="A66" s="74">
        <v>56</v>
      </c>
      <c r="B66" s="77" t="s">
        <v>190</v>
      </c>
      <c r="C66" s="99" t="s">
        <v>134</v>
      </c>
      <c r="D66" s="88" t="s">
        <v>204</v>
      </c>
      <c r="E66" s="89" t="s">
        <v>276</v>
      </c>
      <c r="F66" s="91">
        <v>3000</v>
      </c>
      <c r="G66" s="90">
        <v>0</v>
      </c>
      <c r="H66" s="91">
        <v>0</v>
      </c>
      <c r="I66" s="90">
        <v>250.00000000000003</v>
      </c>
      <c r="J66" s="90">
        <v>750</v>
      </c>
      <c r="K66" s="90">
        <v>0</v>
      </c>
      <c r="L66" s="90">
        <f t="shared" si="0"/>
        <v>4000</v>
      </c>
      <c r="M66" s="86"/>
    </row>
    <row r="67" spans="1:13" s="75" customFormat="1" ht="38.25" customHeight="1" x14ac:dyDescent="0.25">
      <c r="A67" s="74">
        <v>57</v>
      </c>
      <c r="B67" s="77" t="s">
        <v>190</v>
      </c>
      <c r="C67" s="99" t="s">
        <v>142</v>
      </c>
      <c r="D67" s="88" t="s">
        <v>211</v>
      </c>
      <c r="E67" s="92" t="s">
        <v>332</v>
      </c>
      <c r="F67" s="90">
        <v>11000</v>
      </c>
      <c r="G67" s="90">
        <v>0</v>
      </c>
      <c r="H67" s="90">
        <v>375</v>
      </c>
      <c r="I67" s="90">
        <v>250.00000000000003</v>
      </c>
      <c r="J67" s="90">
        <v>2750</v>
      </c>
      <c r="K67" s="90">
        <v>0</v>
      </c>
      <c r="L67" s="90">
        <f t="shared" si="0"/>
        <v>14375</v>
      </c>
      <c r="M67" s="86">
        <v>226</v>
      </c>
    </row>
    <row r="68" spans="1:13" s="75" customFormat="1" ht="38.25" customHeight="1" x14ac:dyDescent="0.25">
      <c r="A68" s="74">
        <v>58</v>
      </c>
      <c r="B68" s="77" t="s">
        <v>190</v>
      </c>
      <c r="C68" s="99" t="s">
        <v>180</v>
      </c>
      <c r="D68" s="88" t="s">
        <v>271</v>
      </c>
      <c r="E68" s="92" t="s">
        <v>277</v>
      </c>
      <c r="F68" s="91">
        <v>7000</v>
      </c>
      <c r="G68" s="90">
        <v>0</v>
      </c>
      <c r="H68" s="91">
        <v>0</v>
      </c>
      <c r="I68" s="90">
        <v>250.00000000000003</v>
      </c>
      <c r="J68" s="90">
        <v>1750</v>
      </c>
      <c r="K68" s="90">
        <v>0</v>
      </c>
      <c r="L68" s="90">
        <f t="shared" si="0"/>
        <v>9000</v>
      </c>
      <c r="M68" s="96"/>
    </row>
    <row r="69" spans="1:13" s="75" customFormat="1" ht="38.25" customHeight="1" x14ac:dyDescent="0.25">
      <c r="A69" s="74">
        <v>59</v>
      </c>
      <c r="B69" s="77" t="s">
        <v>190</v>
      </c>
      <c r="C69" s="99" t="s">
        <v>298</v>
      </c>
      <c r="D69" s="88" t="s">
        <v>299</v>
      </c>
      <c r="E69" s="92" t="s">
        <v>314</v>
      </c>
      <c r="F69" s="91">
        <v>7000</v>
      </c>
      <c r="G69" s="90">
        <v>0</v>
      </c>
      <c r="H69" s="91">
        <v>0</v>
      </c>
      <c r="I69" s="90">
        <v>250</v>
      </c>
      <c r="J69" s="90">
        <v>1750</v>
      </c>
      <c r="K69" s="90">
        <v>0</v>
      </c>
      <c r="L69" s="90">
        <f t="shared" si="0"/>
        <v>9000</v>
      </c>
      <c r="M69" s="96"/>
    </row>
    <row r="70" spans="1:13" s="75" customFormat="1" ht="38.25" customHeight="1" x14ac:dyDescent="0.25">
      <c r="A70" s="74">
        <v>60</v>
      </c>
      <c r="B70" s="77" t="s">
        <v>190</v>
      </c>
      <c r="C70" s="99" t="s">
        <v>306</v>
      </c>
      <c r="D70" s="88" t="s">
        <v>307</v>
      </c>
      <c r="E70" s="89" t="s">
        <v>276</v>
      </c>
      <c r="F70" s="91">
        <v>3000</v>
      </c>
      <c r="G70" s="90">
        <v>0</v>
      </c>
      <c r="H70" s="91">
        <v>0</v>
      </c>
      <c r="I70" s="90">
        <v>250</v>
      </c>
      <c r="J70" s="90">
        <v>750</v>
      </c>
      <c r="K70" s="90">
        <v>0</v>
      </c>
      <c r="L70" s="90">
        <f t="shared" si="0"/>
        <v>4000</v>
      </c>
      <c r="M70" s="86"/>
    </row>
    <row r="71" spans="1:13" s="75" customFormat="1" ht="38.25" customHeight="1" x14ac:dyDescent="0.25">
      <c r="A71" s="74">
        <v>61</v>
      </c>
      <c r="B71" s="77" t="s">
        <v>190</v>
      </c>
      <c r="C71" s="99" t="s">
        <v>155</v>
      </c>
      <c r="D71" s="88" t="s">
        <v>215</v>
      </c>
      <c r="E71" s="92" t="s">
        <v>334</v>
      </c>
      <c r="F71" s="91">
        <v>10000</v>
      </c>
      <c r="G71" s="90">
        <v>0</v>
      </c>
      <c r="H71" s="91">
        <v>0</v>
      </c>
      <c r="I71" s="90">
        <v>250.00000000000003</v>
      </c>
      <c r="J71" s="90">
        <v>2500</v>
      </c>
      <c r="K71" s="90">
        <v>0</v>
      </c>
      <c r="L71" s="90">
        <f t="shared" si="0"/>
        <v>12750</v>
      </c>
      <c r="M71" s="86"/>
    </row>
    <row r="72" spans="1:13" s="75" customFormat="1" ht="38.25" customHeight="1" x14ac:dyDescent="0.25">
      <c r="A72" s="74">
        <v>62</v>
      </c>
      <c r="B72" s="77" t="s">
        <v>190</v>
      </c>
      <c r="C72" s="99" t="s">
        <v>184</v>
      </c>
      <c r="D72" s="88" t="s">
        <v>226</v>
      </c>
      <c r="E72" s="89" t="s">
        <v>337</v>
      </c>
      <c r="F72" s="90">
        <v>8000</v>
      </c>
      <c r="G72" s="90">
        <v>0</v>
      </c>
      <c r="H72" s="91">
        <v>0</v>
      </c>
      <c r="I72" s="90">
        <v>250.00000000000003</v>
      </c>
      <c r="J72" s="90">
        <v>2000.0000000000002</v>
      </c>
      <c r="K72" s="90">
        <v>0</v>
      </c>
      <c r="L72" s="90">
        <f t="shared" si="0"/>
        <v>10250</v>
      </c>
      <c r="M72" s="86"/>
    </row>
    <row r="73" spans="1:13" s="75" customFormat="1" ht="38.25" customHeight="1" x14ac:dyDescent="0.25">
      <c r="A73" s="74">
        <v>63</v>
      </c>
      <c r="B73" s="77" t="s">
        <v>190</v>
      </c>
      <c r="C73" s="99" t="s">
        <v>141</v>
      </c>
      <c r="D73" s="88" t="s">
        <v>210</v>
      </c>
      <c r="E73" s="92" t="s">
        <v>332</v>
      </c>
      <c r="F73" s="90">
        <v>15000</v>
      </c>
      <c r="G73" s="90">
        <v>0</v>
      </c>
      <c r="H73" s="90">
        <v>375</v>
      </c>
      <c r="I73" s="90">
        <v>250.00000000000003</v>
      </c>
      <c r="J73" s="90">
        <v>3750</v>
      </c>
      <c r="K73" s="90">
        <v>0</v>
      </c>
      <c r="L73" s="90">
        <f t="shared" si="0"/>
        <v>19375</v>
      </c>
      <c r="M73" s="86">
        <f>224+711</f>
        <v>935</v>
      </c>
    </row>
    <row r="74" spans="1:13" s="75" customFormat="1" ht="38.25" customHeight="1" x14ac:dyDescent="0.25">
      <c r="A74" s="74">
        <v>64</v>
      </c>
      <c r="B74" s="77" t="s">
        <v>190</v>
      </c>
      <c r="C74" s="99" t="s">
        <v>137</v>
      </c>
      <c r="D74" s="89" t="s">
        <v>207</v>
      </c>
      <c r="E74" s="89" t="s">
        <v>337</v>
      </c>
      <c r="F74" s="91">
        <v>7000</v>
      </c>
      <c r="G74" s="90">
        <v>0</v>
      </c>
      <c r="H74" s="90">
        <v>0</v>
      </c>
      <c r="I74" s="90">
        <v>250.00000000000003</v>
      </c>
      <c r="J74" s="90">
        <v>1750</v>
      </c>
      <c r="K74" s="90">
        <v>0</v>
      </c>
      <c r="L74" s="90">
        <f t="shared" si="0"/>
        <v>9000</v>
      </c>
      <c r="M74" s="86"/>
    </row>
    <row r="75" spans="1:13" s="75" customFormat="1" ht="38.25" customHeight="1" x14ac:dyDescent="0.25">
      <c r="A75" s="74">
        <v>65</v>
      </c>
      <c r="B75" s="77" t="s">
        <v>190</v>
      </c>
      <c r="C75" s="99" t="s">
        <v>133</v>
      </c>
      <c r="D75" s="88" t="s">
        <v>203</v>
      </c>
      <c r="E75" s="89" t="s">
        <v>276</v>
      </c>
      <c r="F75" s="91">
        <v>4500</v>
      </c>
      <c r="G75" s="90">
        <v>0</v>
      </c>
      <c r="H75" s="91">
        <v>0</v>
      </c>
      <c r="I75" s="90">
        <v>250.00000000000003</v>
      </c>
      <c r="J75" s="90">
        <v>1125</v>
      </c>
      <c r="K75" s="90">
        <v>0</v>
      </c>
      <c r="L75" s="90">
        <f t="shared" si="0"/>
        <v>5875</v>
      </c>
      <c r="M75" s="86"/>
    </row>
    <row r="76" spans="1:13" s="75" customFormat="1" ht="38.25" customHeight="1" x14ac:dyDescent="0.25">
      <c r="A76" s="74">
        <v>66</v>
      </c>
      <c r="B76" s="77" t="s">
        <v>190</v>
      </c>
      <c r="C76" s="99" t="s">
        <v>281</v>
      </c>
      <c r="D76" s="88" t="s">
        <v>202</v>
      </c>
      <c r="E76" s="89" t="s">
        <v>276</v>
      </c>
      <c r="F76" s="91">
        <v>4500</v>
      </c>
      <c r="G76" s="90">
        <v>0</v>
      </c>
      <c r="H76" s="91">
        <v>0</v>
      </c>
      <c r="I76" s="90">
        <v>250.00000000000003</v>
      </c>
      <c r="J76" s="90">
        <v>1125</v>
      </c>
      <c r="K76" s="90">
        <v>0</v>
      </c>
      <c r="L76" s="90">
        <f t="shared" ref="L76:L130" si="1">SUM(F76:K76)</f>
        <v>5875</v>
      </c>
      <c r="M76" s="86">
        <f>1504+99</f>
        <v>1603</v>
      </c>
    </row>
    <row r="77" spans="1:13" s="75" customFormat="1" ht="38.25" customHeight="1" x14ac:dyDescent="0.25">
      <c r="A77" s="74">
        <v>67</v>
      </c>
      <c r="B77" s="77" t="s">
        <v>190</v>
      </c>
      <c r="C77" s="99" t="s">
        <v>282</v>
      </c>
      <c r="D77" s="88" t="s">
        <v>202</v>
      </c>
      <c r="E77" s="89" t="s">
        <v>276</v>
      </c>
      <c r="F77" s="91">
        <v>4500</v>
      </c>
      <c r="G77" s="90">
        <v>0</v>
      </c>
      <c r="H77" s="91">
        <v>0</v>
      </c>
      <c r="I77" s="90">
        <v>250</v>
      </c>
      <c r="J77" s="90">
        <v>1125</v>
      </c>
      <c r="K77" s="90">
        <v>0</v>
      </c>
      <c r="L77" s="90">
        <f t="shared" si="1"/>
        <v>5875</v>
      </c>
      <c r="M77" s="86">
        <v>137</v>
      </c>
    </row>
    <row r="78" spans="1:13" s="75" customFormat="1" ht="38.25" customHeight="1" x14ac:dyDescent="0.25">
      <c r="A78" s="74">
        <v>68</v>
      </c>
      <c r="B78" s="77" t="s">
        <v>190</v>
      </c>
      <c r="C78" s="99" t="s">
        <v>136</v>
      </c>
      <c r="D78" s="88" t="s">
        <v>205</v>
      </c>
      <c r="E78" s="89" t="s">
        <v>276</v>
      </c>
      <c r="F78" s="91">
        <v>3000</v>
      </c>
      <c r="G78" s="90">
        <v>0</v>
      </c>
      <c r="H78" s="91">
        <v>0</v>
      </c>
      <c r="I78" s="90">
        <v>250.00000000000003</v>
      </c>
      <c r="J78" s="90">
        <v>750</v>
      </c>
      <c r="K78" s="90">
        <v>0</v>
      </c>
      <c r="L78" s="90">
        <f t="shared" si="1"/>
        <v>4000</v>
      </c>
      <c r="M78" s="86"/>
    </row>
    <row r="79" spans="1:13" s="75" customFormat="1" ht="38.25" customHeight="1" x14ac:dyDescent="0.25">
      <c r="A79" s="74">
        <v>69</v>
      </c>
      <c r="B79" s="77" t="s">
        <v>190</v>
      </c>
      <c r="C79" s="99" t="s">
        <v>176</v>
      </c>
      <c r="D79" s="88" t="s">
        <v>222</v>
      </c>
      <c r="E79" s="89" t="s">
        <v>279</v>
      </c>
      <c r="F79" s="91">
        <v>6000</v>
      </c>
      <c r="G79" s="90">
        <v>0</v>
      </c>
      <c r="H79" s="91">
        <v>0</v>
      </c>
      <c r="I79" s="90">
        <v>250.00000000000003</v>
      </c>
      <c r="J79" s="90">
        <v>1500</v>
      </c>
      <c r="K79" s="90">
        <v>0</v>
      </c>
      <c r="L79" s="90">
        <f t="shared" si="1"/>
        <v>7750</v>
      </c>
      <c r="M79" s="86"/>
    </row>
    <row r="80" spans="1:13" s="75" customFormat="1" ht="38.25" customHeight="1" x14ac:dyDescent="0.25">
      <c r="A80" s="74">
        <v>70</v>
      </c>
      <c r="B80" s="77" t="s">
        <v>190</v>
      </c>
      <c r="C80" s="99" t="s">
        <v>177</v>
      </c>
      <c r="D80" s="88" t="s">
        <v>222</v>
      </c>
      <c r="E80" s="89" t="s">
        <v>331</v>
      </c>
      <c r="F80" s="91">
        <v>6000</v>
      </c>
      <c r="G80" s="90">
        <v>0</v>
      </c>
      <c r="H80" s="91">
        <v>0</v>
      </c>
      <c r="I80" s="90">
        <v>250.00000000000003</v>
      </c>
      <c r="J80" s="90">
        <v>1500</v>
      </c>
      <c r="K80" s="90">
        <v>0</v>
      </c>
      <c r="L80" s="90">
        <f t="shared" si="1"/>
        <v>7750</v>
      </c>
      <c r="M80" s="86"/>
    </row>
    <row r="81" spans="1:13" s="75" customFormat="1" ht="38.25" customHeight="1" x14ac:dyDescent="0.25">
      <c r="A81" s="74">
        <v>71</v>
      </c>
      <c r="B81" s="77" t="s">
        <v>190</v>
      </c>
      <c r="C81" s="99" t="s">
        <v>188</v>
      </c>
      <c r="D81" s="88" t="s">
        <v>222</v>
      </c>
      <c r="E81" s="89" t="s">
        <v>336</v>
      </c>
      <c r="F81" s="91">
        <v>6000</v>
      </c>
      <c r="G81" s="90">
        <v>0</v>
      </c>
      <c r="H81" s="91">
        <v>0</v>
      </c>
      <c r="I81" s="90">
        <v>250.00000000000003</v>
      </c>
      <c r="J81" s="91">
        <v>1500</v>
      </c>
      <c r="K81" s="90">
        <v>0</v>
      </c>
      <c r="L81" s="90">
        <f t="shared" si="1"/>
        <v>7750</v>
      </c>
      <c r="M81" s="86"/>
    </row>
    <row r="82" spans="1:13" s="75" customFormat="1" ht="38.25" customHeight="1" x14ac:dyDescent="0.25">
      <c r="A82" s="74">
        <v>72</v>
      </c>
      <c r="B82" s="77" t="s">
        <v>190</v>
      </c>
      <c r="C82" s="99" t="s">
        <v>236</v>
      </c>
      <c r="D82" s="88" t="s">
        <v>199</v>
      </c>
      <c r="E82" s="89" t="s">
        <v>276</v>
      </c>
      <c r="F82" s="91">
        <v>8000</v>
      </c>
      <c r="G82" s="90">
        <v>0</v>
      </c>
      <c r="H82" s="91">
        <v>0</v>
      </c>
      <c r="I82" s="90">
        <v>250.00000000000003</v>
      </c>
      <c r="J82" s="90">
        <v>2000.0000000000002</v>
      </c>
      <c r="K82" s="90">
        <v>0</v>
      </c>
      <c r="L82" s="90">
        <f t="shared" si="1"/>
        <v>10250</v>
      </c>
      <c r="M82" s="86"/>
    </row>
    <row r="83" spans="1:13" s="75" customFormat="1" ht="38.25" customHeight="1" x14ac:dyDescent="0.25">
      <c r="A83" s="74">
        <v>73</v>
      </c>
      <c r="B83" s="77" t="s">
        <v>190</v>
      </c>
      <c r="C83" s="99" t="s">
        <v>291</v>
      </c>
      <c r="D83" s="88" t="s">
        <v>211</v>
      </c>
      <c r="E83" s="89" t="s">
        <v>332</v>
      </c>
      <c r="F83" s="91">
        <v>5500</v>
      </c>
      <c r="G83" s="90">
        <v>0</v>
      </c>
      <c r="H83" s="91">
        <v>187.5</v>
      </c>
      <c r="I83" s="90">
        <v>125</v>
      </c>
      <c r="J83" s="91">
        <v>1375</v>
      </c>
      <c r="K83" s="90">
        <v>0</v>
      </c>
      <c r="L83" s="90">
        <f t="shared" si="1"/>
        <v>7187.5</v>
      </c>
      <c r="M83" s="86"/>
    </row>
    <row r="84" spans="1:13" s="75" customFormat="1" ht="38.25" customHeight="1" x14ac:dyDescent="0.25">
      <c r="A84" s="74">
        <v>74</v>
      </c>
      <c r="B84" s="77" t="s">
        <v>190</v>
      </c>
      <c r="C84" s="99" t="s">
        <v>175</v>
      </c>
      <c r="D84" s="88" t="s">
        <v>206</v>
      </c>
      <c r="E84" s="89" t="s">
        <v>331</v>
      </c>
      <c r="F84" s="91">
        <v>8000</v>
      </c>
      <c r="G84" s="90">
        <v>0</v>
      </c>
      <c r="H84" s="91">
        <v>0</v>
      </c>
      <c r="I84" s="90">
        <v>250</v>
      </c>
      <c r="J84" s="90">
        <v>2000</v>
      </c>
      <c r="K84" s="90">
        <v>0</v>
      </c>
      <c r="L84" s="90">
        <f t="shared" si="1"/>
        <v>10250</v>
      </c>
      <c r="M84" s="86"/>
    </row>
    <row r="85" spans="1:13" s="75" customFormat="1" ht="38.25" customHeight="1" x14ac:dyDescent="0.25">
      <c r="A85" s="74">
        <v>75</v>
      </c>
      <c r="B85" s="77" t="s">
        <v>190</v>
      </c>
      <c r="C85" s="99" t="s">
        <v>162</v>
      </c>
      <c r="D85" s="88" t="s">
        <v>216</v>
      </c>
      <c r="E85" s="89" t="s">
        <v>334</v>
      </c>
      <c r="F85" s="90">
        <v>8000</v>
      </c>
      <c r="G85" s="90">
        <v>0</v>
      </c>
      <c r="H85" s="90">
        <v>0</v>
      </c>
      <c r="I85" s="90">
        <v>250.00000000000003</v>
      </c>
      <c r="J85" s="90">
        <v>2000.0000000000002</v>
      </c>
      <c r="K85" s="90">
        <v>0</v>
      </c>
      <c r="L85" s="90">
        <f t="shared" si="1"/>
        <v>10250</v>
      </c>
      <c r="M85" s="96"/>
    </row>
    <row r="86" spans="1:13" s="75" customFormat="1" ht="38.25" customHeight="1" x14ac:dyDescent="0.2">
      <c r="A86" s="74">
        <v>76</v>
      </c>
      <c r="B86" s="77" t="s">
        <v>190</v>
      </c>
      <c r="C86" s="101" t="s">
        <v>304</v>
      </c>
      <c r="D86" s="98" t="s">
        <v>305</v>
      </c>
      <c r="E86" s="92" t="s">
        <v>277</v>
      </c>
      <c r="F86" s="91">
        <v>11000</v>
      </c>
      <c r="G86" s="90">
        <v>0</v>
      </c>
      <c r="H86" s="91">
        <v>375</v>
      </c>
      <c r="I86" s="90">
        <v>250</v>
      </c>
      <c r="J86" s="90">
        <f>3125-375</f>
        <v>2750</v>
      </c>
      <c r="K86" s="90">
        <v>0</v>
      </c>
      <c r="L86" s="90">
        <f t="shared" si="1"/>
        <v>14375</v>
      </c>
      <c r="M86" s="86"/>
    </row>
    <row r="87" spans="1:13" s="75" customFormat="1" ht="38.25" customHeight="1" x14ac:dyDescent="0.25">
      <c r="A87" s="74">
        <v>77</v>
      </c>
      <c r="B87" s="77" t="s">
        <v>190</v>
      </c>
      <c r="C87" s="99" t="s">
        <v>150</v>
      </c>
      <c r="D87" s="88" t="s">
        <v>213</v>
      </c>
      <c r="E87" s="89" t="s">
        <v>333</v>
      </c>
      <c r="F87" s="91">
        <v>11000</v>
      </c>
      <c r="G87" s="90">
        <v>0</v>
      </c>
      <c r="H87" s="91">
        <v>375</v>
      </c>
      <c r="I87" s="90">
        <v>250</v>
      </c>
      <c r="J87" s="90">
        <f>3125-375</f>
        <v>2750</v>
      </c>
      <c r="K87" s="90">
        <v>0</v>
      </c>
      <c r="L87" s="90">
        <f t="shared" si="1"/>
        <v>14375</v>
      </c>
      <c r="M87" s="86">
        <v>483</v>
      </c>
    </row>
    <row r="88" spans="1:13" s="75" customFormat="1" ht="38.25" customHeight="1" x14ac:dyDescent="0.25">
      <c r="A88" s="74">
        <v>78</v>
      </c>
      <c r="B88" s="77" t="s">
        <v>190</v>
      </c>
      <c r="C88" s="100" t="s">
        <v>257</v>
      </c>
      <c r="D88" s="88" t="s">
        <v>262</v>
      </c>
      <c r="E88" s="89" t="s">
        <v>275</v>
      </c>
      <c r="F88" s="91">
        <v>7000</v>
      </c>
      <c r="G88" s="90">
        <v>0</v>
      </c>
      <c r="H88" s="91">
        <v>0</v>
      </c>
      <c r="I88" s="90">
        <v>250.00000000000003</v>
      </c>
      <c r="J88" s="91">
        <v>1750</v>
      </c>
      <c r="K88" s="90">
        <v>0</v>
      </c>
      <c r="L88" s="90">
        <f t="shared" si="1"/>
        <v>9000</v>
      </c>
      <c r="M88" s="86">
        <v>804</v>
      </c>
    </row>
    <row r="89" spans="1:13" s="75" customFormat="1" ht="38.25" customHeight="1" x14ac:dyDescent="0.25">
      <c r="A89" s="74">
        <v>79</v>
      </c>
      <c r="B89" s="77" t="s">
        <v>190</v>
      </c>
      <c r="C89" s="99" t="s">
        <v>265</v>
      </c>
      <c r="D89" s="89" t="s">
        <v>267</v>
      </c>
      <c r="E89" s="89" t="s">
        <v>334</v>
      </c>
      <c r="F89" s="91">
        <v>8000</v>
      </c>
      <c r="G89" s="90">
        <v>0</v>
      </c>
      <c r="H89" s="91">
        <v>0</v>
      </c>
      <c r="I89" s="90">
        <v>250.00000000000003</v>
      </c>
      <c r="J89" s="91">
        <v>2000.0000000000002</v>
      </c>
      <c r="K89" s="90">
        <v>0</v>
      </c>
      <c r="L89" s="90">
        <f t="shared" si="1"/>
        <v>10250</v>
      </c>
      <c r="M89" s="86">
        <f>660+297.5</f>
        <v>957.5</v>
      </c>
    </row>
    <row r="90" spans="1:13" s="75" customFormat="1" ht="38.25" customHeight="1" x14ac:dyDescent="0.25">
      <c r="A90" s="74">
        <v>80</v>
      </c>
      <c r="B90" s="77" t="s">
        <v>190</v>
      </c>
      <c r="C90" s="99" t="s">
        <v>326</v>
      </c>
      <c r="D90" s="89" t="s">
        <v>327</v>
      </c>
      <c r="E90" s="89" t="s">
        <v>247</v>
      </c>
      <c r="F90" s="91">
        <v>7000</v>
      </c>
      <c r="G90" s="90">
        <v>0</v>
      </c>
      <c r="H90" s="91">
        <v>0</v>
      </c>
      <c r="I90" s="90">
        <v>250</v>
      </c>
      <c r="J90" s="91">
        <v>1750</v>
      </c>
      <c r="K90" s="90">
        <v>0</v>
      </c>
      <c r="L90" s="90">
        <f t="shared" si="1"/>
        <v>9000</v>
      </c>
      <c r="M90" s="86"/>
    </row>
    <row r="91" spans="1:13" s="75" customFormat="1" ht="38.25" customHeight="1" x14ac:dyDescent="0.25">
      <c r="A91" s="74">
        <v>81</v>
      </c>
      <c r="B91" s="77" t="s">
        <v>190</v>
      </c>
      <c r="C91" s="99" t="s">
        <v>237</v>
      </c>
      <c r="D91" s="88" t="s">
        <v>238</v>
      </c>
      <c r="E91" s="89" t="s">
        <v>338</v>
      </c>
      <c r="F91" s="91">
        <v>6000</v>
      </c>
      <c r="G91" s="90">
        <v>0</v>
      </c>
      <c r="H91" s="91">
        <v>0</v>
      </c>
      <c r="I91" s="90">
        <v>250.00000000000003</v>
      </c>
      <c r="J91" s="90">
        <v>1500</v>
      </c>
      <c r="K91" s="90">
        <v>0</v>
      </c>
      <c r="L91" s="90">
        <f t="shared" si="1"/>
        <v>7750</v>
      </c>
      <c r="M91" s="86"/>
    </row>
    <row r="92" spans="1:13" s="75" customFormat="1" ht="38.25" customHeight="1" x14ac:dyDescent="0.25">
      <c r="A92" s="74">
        <v>82</v>
      </c>
      <c r="B92" s="77" t="s">
        <v>190</v>
      </c>
      <c r="C92" s="99" t="s">
        <v>161</v>
      </c>
      <c r="D92" s="88" t="s">
        <v>216</v>
      </c>
      <c r="E92" s="89" t="s">
        <v>334</v>
      </c>
      <c r="F92" s="90">
        <v>8000</v>
      </c>
      <c r="G92" s="90">
        <v>0</v>
      </c>
      <c r="H92" s="90">
        <v>0</v>
      </c>
      <c r="I92" s="90">
        <v>250.00000000000003</v>
      </c>
      <c r="J92" s="90">
        <v>2000.0000000000002</v>
      </c>
      <c r="K92" s="90">
        <v>0</v>
      </c>
      <c r="L92" s="90">
        <f t="shared" si="1"/>
        <v>10250</v>
      </c>
      <c r="M92" s="86">
        <v>689</v>
      </c>
    </row>
    <row r="93" spans="1:13" s="75" customFormat="1" ht="38.25" customHeight="1" x14ac:dyDescent="0.25">
      <c r="A93" s="74">
        <v>83</v>
      </c>
      <c r="B93" s="77" t="s">
        <v>190</v>
      </c>
      <c r="C93" s="99" t="s">
        <v>144</v>
      </c>
      <c r="D93" s="88" t="s">
        <v>213</v>
      </c>
      <c r="E93" s="89" t="s">
        <v>333</v>
      </c>
      <c r="F93" s="91">
        <v>11000</v>
      </c>
      <c r="G93" s="90">
        <v>0</v>
      </c>
      <c r="H93" s="90">
        <v>375</v>
      </c>
      <c r="I93" s="90">
        <v>250.00000000000003</v>
      </c>
      <c r="J93" s="90">
        <v>2750</v>
      </c>
      <c r="K93" s="90">
        <v>0</v>
      </c>
      <c r="L93" s="90">
        <f t="shared" si="1"/>
        <v>14375</v>
      </c>
      <c r="M93" s="86"/>
    </row>
    <row r="94" spans="1:13" s="75" customFormat="1" ht="38.25" customHeight="1" x14ac:dyDescent="0.25">
      <c r="A94" s="74">
        <v>84</v>
      </c>
      <c r="B94" s="77" t="s">
        <v>190</v>
      </c>
      <c r="C94" s="99" t="s">
        <v>280</v>
      </c>
      <c r="D94" s="88" t="s">
        <v>222</v>
      </c>
      <c r="E94" s="89" t="s">
        <v>339</v>
      </c>
      <c r="F94" s="91">
        <v>6000</v>
      </c>
      <c r="G94" s="90">
        <v>0</v>
      </c>
      <c r="H94" s="91">
        <v>0</v>
      </c>
      <c r="I94" s="90">
        <v>250</v>
      </c>
      <c r="J94" s="90">
        <v>1500</v>
      </c>
      <c r="K94" s="90">
        <v>0</v>
      </c>
      <c r="L94" s="90">
        <f t="shared" si="1"/>
        <v>7750</v>
      </c>
      <c r="M94" s="86"/>
    </row>
    <row r="95" spans="1:13" s="75" customFormat="1" ht="38.25" customHeight="1" x14ac:dyDescent="0.25">
      <c r="A95" s="74">
        <v>85</v>
      </c>
      <c r="B95" s="77" t="s">
        <v>190</v>
      </c>
      <c r="C95" s="99" t="s">
        <v>163</v>
      </c>
      <c r="D95" s="88" t="s">
        <v>216</v>
      </c>
      <c r="E95" s="89" t="s">
        <v>334</v>
      </c>
      <c r="F95" s="91">
        <v>8000</v>
      </c>
      <c r="G95" s="90">
        <v>0</v>
      </c>
      <c r="H95" s="91">
        <v>0</v>
      </c>
      <c r="I95" s="90">
        <v>250.00000000000003</v>
      </c>
      <c r="J95" s="90">
        <v>2000.0000000000002</v>
      </c>
      <c r="K95" s="90">
        <v>0</v>
      </c>
      <c r="L95" s="90">
        <f t="shared" si="1"/>
        <v>10250</v>
      </c>
      <c r="M95" s="86">
        <v>226</v>
      </c>
    </row>
    <row r="96" spans="1:13" s="75" customFormat="1" ht="38.25" customHeight="1" x14ac:dyDescent="0.25">
      <c r="A96" s="74">
        <v>86</v>
      </c>
      <c r="B96" s="77" t="s">
        <v>190</v>
      </c>
      <c r="C96" s="99" t="s">
        <v>122</v>
      </c>
      <c r="D96" s="89" t="s">
        <v>192</v>
      </c>
      <c r="E96" s="89" t="s">
        <v>337</v>
      </c>
      <c r="F96" s="91">
        <v>15000</v>
      </c>
      <c r="G96" s="90">
        <v>0</v>
      </c>
      <c r="H96" s="91">
        <v>375</v>
      </c>
      <c r="I96" s="90">
        <v>250.00000000000003</v>
      </c>
      <c r="J96" s="91">
        <v>3750</v>
      </c>
      <c r="K96" s="90">
        <v>0</v>
      </c>
      <c r="L96" s="90">
        <f t="shared" si="1"/>
        <v>19375</v>
      </c>
      <c r="M96" s="86"/>
    </row>
    <row r="97" spans="1:13" s="75" customFormat="1" ht="38.25" customHeight="1" x14ac:dyDescent="0.25">
      <c r="A97" s="74">
        <v>87</v>
      </c>
      <c r="B97" s="77" t="s">
        <v>190</v>
      </c>
      <c r="C97" s="99" t="s">
        <v>292</v>
      </c>
      <c r="D97" s="88" t="s">
        <v>293</v>
      </c>
      <c r="E97" s="89" t="s">
        <v>279</v>
      </c>
      <c r="F97" s="91">
        <v>11000</v>
      </c>
      <c r="G97" s="90">
        <v>0</v>
      </c>
      <c r="H97" s="91">
        <v>375</v>
      </c>
      <c r="I97" s="90">
        <v>250</v>
      </c>
      <c r="J97" s="91">
        <v>2750</v>
      </c>
      <c r="K97" s="90">
        <v>0</v>
      </c>
      <c r="L97" s="90">
        <f t="shared" si="1"/>
        <v>14375</v>
      </c>
      <c r="M97" s="86"/>
    </row>
    <row r="98" spans="1:13" s="75" customFormat="1" ht="38.25" customHeight="1" x14ac:dyDescent="0.25">
      <c r="A98" s="74">
        <v>88</v>
      </c>
      <c r="B98" s="77" t="s">
        <v>190</v>
      </c>
      <c r="C98" s="99" t="s">
        <v>179</v>
      </c>
      <c r="D98" s="88" t="s">
        <v>223</v>
      </c>
      <c r="E98" s="89" t="s">
        <v>278</v>
      </c>
      <c r="F98" s="91">
        <v>5000</v>
      </c>
      <c r="G98" s="90">
        <v>0</v>
      </c>
      <c r="H98" s="91">
        <v>0</v>
      </c>
      <c r="I98" s="90">
        <v>250.00000000000003</v>
      </c>
      <c r="J98" s="90">
        <v>1250</v>
      </c>
      <c r="K98" s="90">
        <v>0</v>
      </c>
      <c r="L98" s="90">
        <f t="shared" si="1"/>
        <v>6500</v>
      </c>
      <c r="M98" s="86"/>
    </row>
    <row r="99" spans="1:13" s="75" customFormat="1" ht="38.25" customHeight="1" x14ac:dyDescent="0.25">
      <c r="A99" s="74">
        <v>89</v>
      </c>
      <c r="B99" s="77" t="s">
        <v>190</v>
      </c>
      <c r="C99" s="99" t="s">
        <v>240</v>
      </c>
      <c r="D99" s="88" t="s">
        <v>197</v>
      </c>
      <c r="E99" s="89" t="s">
        <v>246</v>
      </c>
      <c r="F99" s="91">
        <v>15000</v>
      </c>
      <c r="G99" s="90">
        <v>0</v>
      </c>
      <c r="H99" s="90">
        <v>375</v>
      </c>
      <c r="I99" s="90">
        <v>250.00000000000003</v>
      </c>
      <c r="J99" s="90">
        <v>3750</v>
      </c>
      <c r="K99" s="90">
        <v>0</v>
      </c>
      <c r="L99" s="90">
        <f t="shared" si="1"/>
        <v>19375</v>
      </c>
      <c r="M99" s="95"/>
    </row>
    <row r="100" spans="1:13" s="75" customFormat="1" ht="38.25" customHeight="1" x14ac:dyDescent="0.25">
      <c r="A100" s="74">
        <v>90</v>
      </c>
      <c r="B100" s="77" t="s">
        <v>190</v>
      </c>
      <c r="C100" s="99" t="s">
        <v>126</v>
      </c>
      <c r="D100" s="89" t="s">
        <v>196</v>
      </c>
      <c r="E100" s="92" t="s">
        <v>273</v>
      </c>
      <c r="F100" s="91">
        <v>5500</v>
      </c>
      <c r="G100" s="90">
        <v>0</v>
      </c>
      <c r="H100" s="91">
        <v>0</v>
      </c>
      <c r="I100" s="90">
        <v>250.00000000000003</v>
      </c>
      <c r="J100" s="90">
        <v>1375</v>
      </c>
      <c r="K100" s="90">
        <v>0</v>
      </c>
      <c r="L100" s="90">
        <f t="shared" si="1"/>
        <v>7125</v>
      </c>
      <c r="M100" s="86">
        <v>567</v>
      </c>
    </row>
    <row r="101" spans="1:13" s="75" customFormat="1" ht="38.25" customHeight="1" x14ac:dyDescent="0.25">
      <c r="A101" s="74">
        <v>91</v>
      </c>
      <c r="B101" s="77" t="s">
        <v>190</v>
      </c>
      <c r="C101" s="99" t="s">
        <v>139</v>
      </c>
      <c r="D101" s="88" t="s">
        <v>203</v>
      </c>
      <c r="E101" s="89" t="s">
        <v>276</v>
      </c>
      <c r="F101" s="91">
        <v>4500</v>
      </c>
      <c r="G101" s="90">
        <v>0</v>
      </c>
      <c r="H101" s="91">
        <v>0</v>
      </c>
      <c r="I101" s="90">
        <v>250.00000000000003</v>
      </c>
      <c r="J101" s="90">
        <v>1125</v>
      </c>
      <c r="K101" s="90">
        <v>0</v>
      </c>
      <c r="L101" s="90">
        <f t="shared" si="1"/>
        <v>5875</v>
      </c>
      <c r="M101" s="86"/>
    </row>
    <row r="102" spans="1:13" s="75" customFormat="1" ht="38.25" customHeight="1" x14ac:dyDescent="0.25">
      <c r="A102" s="74">
        <v>92</v>
      </c>
      <c r="B102" s="77" t="s">
        <v>190</v>
      </c>
      <c r="C102" s="99" t="s">
        <v>182</v>
      </c>
      <c r="D102" s="88" t="s">
        <v>216</v>
      </c>
      <c r="E102" s="89" t="s">
        <v>334</v>
      </c>
      <c r="F102" s="91">
        <v>8000</v>
      </c>
      <c r="G102" s="90">
        <v>0</v>
      </c>
      <c r="H102" s="91">
        <v>0</v>
      </c>
      <c r="I102" s="90">
        <v>250.00000000000003</v>
      </c>
      <c r="J102" s="90">
        <v>2000.0000000000002</v>
      </c>
      <c r="K102" s="90">
        <v>0</v>
      </c>
      <c r="L102" s="90">
        <f t="shared" si="1"/>
        <v>10250</v>
      </c>
      <c r="M102" s="96">
        <f>49+147</f>
        <v>196</v>
      </c>
    </row>
    <row r="103" spans="1:13" s="75" customFormat="1" ht="38.25" customHeight="1" x14ac:dyDescent="0.25">
      <c r="A103" s="74">
        <v>93</v>
      </c>
      <c r="B103" s="77" t="s">
        <v>190</v>
      </c>
      <c r="C103" s="99" t="s">
        <v>329</v>
      </c>
      <c r="D103" s="88" t="s">
        <v>214</v>
      </c>
      <c r="E103" s="89" t="s">
        <v>333</v>
      </c>
      <c r="F103" s="91">
        <v>11000</v>
      </c>
      <c r="G103" s="90">
        <v>0</v>
      </c>
      <c r="H103" s="91">
        <v>375</v>
      </c>
      <c r="I103" s="90">
        <v>250</v>
      </c>
      <c r="J103" s="90">
        <v>2750</v>
      </c>
      <c r="K103" s="90">
        <v>0</v>
      </c>
      <c r="L103" s="90">
        <f t="shared" si="1"/>
        <v>14375</v>
      </c>
      <c r="M103" s="96"/>
    </row>
    <row r="104" spans="1:13" s="75" customFormat="1" ht="38.25" customHeight="1" x14ac:dyDescent="0.2">
      <c r="A104" s="74">
        <v>94</v>
      </c>
      <c r="B104" s="77" t="s">
        <v>190</v>
      </c>
      <c r="C104" s="101" t="s">
        <v>297</v>
      </c>
      <c r="D104" s="98" t="s">
        <v>215</v>
      </c>
      <c r="E104" s="89" t="s">
        <v>334</v>
      </c>
      <c r="F104" s="91">
        <v>10000</v>
      </c>
      <c r="G104" s="97"/>
      <c r="H104" s="97"/>
      <c r="I104" s="90">
        <v>250</v>
      </c>
      <c r="J104" s="90">
        <v>2500</v>
      </c>
      <c r="K104" s="90">
        <v>0</v>
      </c>
      <c r="L104" s="90">
        <f t="shared" si="1"/>
        <v>12750</v>
      </c>
      <c r="M104" s="96">
        <v>1017</v>
      </c>
    </row>
    <row r="105" spans="1:13" s="75" customFormat="1" ht="38.25" customHeight="1" x14ac:dyDescent="0.25">
      <c r="A105" s="74">
        <v>95</v>
      </c>
      <c r="B105" s="77" t="s">
        <v>190</v>
      </c>
      <c r="C105" s="99" t="s">
        <v>241</v>
      </c>
      <c r="D105" s="88" t="s">
        <v>222</v>
      </c>
      <c r="E105" s="89" t="s">
        <v>333</v>
      </c>
      <c r="F105" s="91">
        <v>6000</v>
      </c>
      <c r="G105" s="90">
        <v>0</v>
      </c>
      <c r="H105" s="91">
        <v>0</v>
      </c>
      <c r="I105" s="90">
        <v>250.00000000000003</v>
      </c>
      <c r="J105" s="91">
        <v>1500</v>
      </c>
      <c r="K105" s="90">
        <v>0</v>
      </c>
      <c r="L105" s="90">
        <f t="shared" si="1"/>
        <v>7750</v>
      </c>
      <c r="M105" s="86"/>
    </row>
    <row r="106" spans="1:13" s="75" customFormat="1" ht="38.25" customHeight="1" x14ac:dyDescent="0.25">
      <c r="A106" s="74">
        <v>96</v>
      </c>
      <c r="B106" s="77" t="s">
        <v>190</v>
      </c>
      <c r="C106" s="99" t="s">
        <v>235</v>
      </c>
      <c r="D106" s="88" t="s">
        <v>213</v>
      </c>
      <c r="E106" s="89" t="s">
        <v>333</v>
      </c>
      <c r="F106" s="91">
        <v>11000</v>
      </c>
      <c r="G106" s="90">
        <v>0</v>
      </c>
      <c r="H106" s="90">
        <v>375</v>
      </c>
      <c r="I106" s="90">
        <v>250.00000000000003</v>
      </c>
      <c r="J106" s="90">
        <v>2750</v>
      </c>
      <c r="K106" s="90">
        <v>0</v>
      </c>
      <c r="L106" s="90">
        <f t="shared" si="1"/>
        <v>14375</v>
      </c>
      <c r="M106" s="86"/>
    </row>
    <row r="107" spans="1:13" s="75" customFormat="1" ht="38.25" customHeight="1" x14ac:dyDescent="0.25">
      <c r="A107" s="74">
        <v>97</v>
      </c>
      <c r="B107" s="77" t="s">
        <v>190</v>
      </c>
      <c r="C107" s="99" t="s">
        <v>143</v>
      </c>
      <c r="D107" s="88" t="s">
        <v>211</v>
      </c>
      <c r="E107" s="92" t="s">
        <v>332</v>
      </c>
      <c r="F107" s="90">
        <v>11000</v>
      </c>
      <c r="G107" s="90">
        <v>0</v>
      </c>
      <c r="H107" s="90">
        <v>375</v>
      </c>
      <c r="I107" s="90">
        <v>250.00000000000003</v>
      </c>
      <c r="J107" s="90">
        <v>2750</v>
      </c>
      <c r="K107" s="90">
        <v>0</v>
      </c>
      <c r="L107" s="90">
        <f t="shared" si="1"/>
        <v>14375</v>
      </c>
      <c r="M107" s="86">
        <v>798</v>
      </c>
    </row>
    <row r="108" spans="1:13" s="75" customFormat="1" ht="38.25" customHeight="1" x14ac:dyDescent="0.25">
      <c r="A108" s="74">
        <v>98</v>
      </c>
      <c r="B108" s="77" t="s">
        <v>190</v>
      </c>
      <c r="C108" s="99" t="s">
        <v>284</v>
      </c>
      <c r="D108" s="88" t="s">
        <v>285</v>
      </c>
      <c r="E108" s="89" t="s">
        <v>339</v>
      </c>
      <c r="F108" s="91">
        <v>15000</v>
      </c>
      <c r="G108" s="90">
        <v>0</v>
      </c>
      <c r="H108" s="90">
        <v>375</v>
      </c>
      <c r="I108" s="90">
        <v>250</v>
      </c>
      <c r="J108" s="90">
        <v>3750</v>
      </c>
      <c r="K108" s="90">
        <v>0</v>
      </c>
      <c r="L108" s="90">
        <f t="shared" si="1"/>
        <v>19375</v>
      </c>
      <c r="M108" s="86"/>
    </row>
    <row r="109" spans="1:13" s="75" customFormat="1" ht="38.25" customHeight="1" x14ac:dyDescent="0.25">
      <c r="A109" s="74">
        <v>99</v>
      </c>
      <c r="B109" s="77" t="s">
        <v>190</v>
      </c>
      <c r="C109" s="99" t="s">
        <v>242</v>
      </c>
      <c r="D109" s="88" t="s">
        <v>201</v>
      </c>
      <c r="E109" s="89" t="s">
        <v>276</v>
      </c>
      <c r="F109" s="91">
        <v>5500</v>
      </c>
      <c r="G109" s="90">
        <v>0</v>
      </c>
      <c r="H109" s="91">
        <v>0</v>
      </c>
      <c r="I109" s="90">
        <v>250.00000000000003</v>
      </c>
      <c r="J109" s="90">
        <v>1375</v>
      </c>
      <c r="K109" s="90">
        <v>0</v>
      </c>
      <c r="L109" s="90">
        <f t="shared" si="1"/>
        <v>7125</v>
      </c>
      <c r="M109" s="86"/>
    </row>
    <row r="110" spans="1:13" s="75" customFormat="1" ht="38.25" customHeight="1" x14ac:dyDescent="0.25">
      <c r="A110" s="74">
        <v>100</v>
      </c>
      <c r="B110" s="77" t="s">
        <v>190</v>
      </c>
      <c r="C110" s="99" t="s">
        <v>264</v>
      </c>
      <c r="D110" s="88" t="s">
        <v>212</v>
      </c>
      <c r="E110" s="92" t="s">
        <v>333</v>
      </c>
      <c r="F110" s="91">
        <v>8000</v>
      </c>
      <c r="G110" s="90">
        <v>0</v>
      </c>
      <c r="H110" s="91">
        <v>0</v>
      </c>
      <c r="I110" s="90">
        <v>250</v>
      </c>
      <c r="J110" s="91">
        <v>2000</v>
      </c>
      <c r="K110" s="90">
        <v>0</v>
      </c>
      <c r="L110" s="90">
        <f t="shared" si="1"/>
        <v>10250</v>
      </c>
      <c r="M110" s="86">
        <v>1344</v>
      </c>
    </row>
    <row r="111" spans="1:13" s="75" customFormat="1" ht="38.25" customHeight="1" x14ac:dyDescent="0.25">
      <c r="A111" s="74">
        <v>101</v>
      </c>
      <c r="B111" s="77" t="s">
        <v>190</v>
      </c>
      <c r="C111" s="99" t="s">
        <v>288</v>
      </c>
      <c r="D111" s="88" t="s">
        <v>222</v>
      </c>
      <c r="E111" s="89" t="s">
        <v>337</v>
      </c>
      <c r="F111" s="91">
        <v>6000</v>
      </c>
      <c r="G111" s="90">
        <v>0</v>
      </c>
      <c r="H111" s="91">
        <v>0</v>
      </c>
      <c r="I111" s="90">
        <v>250</v>
      </c>
      <c r="J111" s="91">
        <v>1500</v>
      </c>
      <c r="K111" s="90">
        <v>0</v>
      </c>
      <c r="L111" s="90">
        <f t="shared" si="1"/>
        <v>7750</v>
      </c>
      <c r="M111" s="86"/>
    </row>
    <row r="112" spans="1:13" s="75" customFormat="1" ht="38.25" customHeight="1" x14ac:dyDescent="0.25">
      <c r="A112" s="74">
        <v>102</v>
      </c>
      <c r="B112" s="77" t="s">
        <v>190</v>
      </c>
      <c r="C112" s="100" t="s">
        <v>258</v>
      </c>
      <c r="D112" s="88" t="s">
        <v>216</v>
      </c>
      <c r="E112" s="89" t="s">
        <v>334</v>
      </c>
      <c r="F112" s="91">
        <f>400+5866.67</f>
        <v>6266.67</v>
      </c>
      <c r="G112" s="90">
        <v>0</v>
      </c>
      <c r="H112" s="91">
        <v>0</v>
      </c>
      <c r="I112" s="90">
        <f>16.67+183.33</f>
        <v>200</v>
      </c>
      <c r="J112" s="91">
        <f>100+1466.67</f>
        <v>1566.67</v>
      </c>
      <c r="K112" s="90">
        <v>0</v>
      </c>
      <c r="L112" s="90">
        <f t="shared" si="1"/>
        <v>8033.34</v>
      </c>
      <c r="M112" s="86"/>
    </row>
    <row r="113" spans="1:13" s="75" customFormat="1" ht="38.25" customHeight="1" x14ac:dyDescent="0.25">
      <c r="A113" s="74">
        <v>103</v>
      </c>
      <c r="B113" s="77" t="s">
        <v>190</v>
      </c>
      <c r="C113" s="100" t="s">
        <v>283</v>
      </c>
      <c r="D113" s="88" t="s">
        <v>263</v>
      </c>
      <c r="E113" s="89" t="s">
        <v>246</v>
      </c>
      <c r="F113" s="91">
        <v>5500</v>
      </c>
      <c r="G113" s="90">
        <v>0</v>
      </c>
      <c r="H113" s="91">
        <v>0</v>
      </c>
      <c r="I113" s="90">
        <v>250</v>
      </c>
      <c r="J113" s="91">
        <v>1375</v>
      </c>
      <c r="K113" s="90">
        <v>0</v>
      </c>
      <c r="L113" s="90">
        <f t="shared" si="1"/>
        <v>7125</v>
      </c>
      <c r="M113" s="86"/>
    </row>
    <row r="114" spans="1:13" s="75" customFormat="1" ht="38.25" customHeight="1" x14ac:dyDescent="0.25">
      <c r="A114" s="74">
        <v>104</v>
      </c>
      <c r="B114" s="77" t="s">
        <v>190</v>
      </c>
      <c r="C114" s="99" t="s">
        <v>164</v>
      </c>
      <c r="D114" s="88" t="s">
        <v>217</v>
      </c>
      <c r="E114" s="89" t="s">
        <v>339</v>
      </c>
      <c r="F114" s="91">
        <v>11000</v>
      </c>
      <c r="G114" s="90">
        <v>0</v>
      </c>
      <c r="H114" s="90">
        <v>375</v>
      </c>
      <c r="I114" s="90">
        <v>250</v>
      </c>
      <c r="J114" s="90">
        <v>2750</v>
      </c>
      <c r="K114" s="90">
        <v>0</v>
      </c>
      <c r="L114" s="90">
        <f t="shared" si="1"/>
        <v>14375</v>
      </c>
      <c r="M114" s="95"/>
    </row>
    <row r="115" spans="1:13" s="75" customFormat="1" ht="38.25" customHeight="1" x14ac:dyDescent="0.25">
      <c r="A115" s="74">
        <v>105</v>
      </c>
      <c r="B115" s="77" t="s">
        <v>190</v>
      </c>
      <c r="C115" s="99" t="s">
        <v>171</v>
      </c>
      <c r="D115" s="88" t="s">
        <v>268</v>
      </c>
      <c r="E115" s="89" t="s">
        <v>276</v>
      </c>
      <c r="F115" s="90">
        <v>5500</v>
      </c>
      <c r="G115" s="90">
        <v>0</v>
      </c>
      <c r="H115" s="90">
        <v>0</v>
      </c>
      <c r="I115" s="90">
        <v>250.00000000000003</v>
      </c>
      <c r="J115" s="91">
        <v>1375</v>
      </c>
      <c r="K115" s="90">
        <v>0</v>
      </c>
      <c r="L115" s="90">
        <f t="shared" si="1"/>
        <v>7125</v>
      </c>
      <c r="M115" s="86"/>
    </row>
    <row r="116" spans="1:13" s="75" customFormat="1" ht="38.25" customHeight="1" x14ac:dyDescent="0.25">
      <c r="A116" s="74">
        <v>106</v>
      </c>
      <c r="B116" s="77" t="s">
        <v>190</v>
      </c>
      <c r="C116" s="99" t="s">
        <v>148</v>
      </c>
      <c r="D116" s="88" t="s">
        <v>225</v>
      </c>
      <c r="E116" s="92" t="s">
        <v>331</v>
      </c>
      <c r="F116" s="90">
        <v>11000</v>
      </c>
      <c r="G116" s="90">
        <v>0</v>
      </c>
      <c r="H116" s="90">
        <v>375</v>
      </c>
      <c r="I116" s="90">
        <v>250.00000000000003</v>
      </c>
      <c r="J116" s="90">
        <v>2750</v>
      </c>
      <c r="K116" s="90">
        <v>0</v>
      </c>
      <c r="L116" s="90">
        <f t="shared" si="1"/>
        <v>14375</v>
      </c>
      <c r="M116" s="86">
        <v>506</v>
      </c>
    </row>
    <row r="117" spans="1:13" s="75" customFormat="1" ht="38.25" customHeight="1" x14ac:dyDescent="0.25">
      <c r="A117" s="74">
        <v>107</v>
      </c>
      <c r="B117" s="77" t="s">
        <v>190</v>
      </c>
      <c r="C117" s="99" t="s">
        <v>146</v>
      </c>
      <c r="D117" s="88" t="s">
        <v>212</v>
      </c>
      <c r="E117" s="92" t="s">
        <v>332</v>
      </c>
      <c r="F117" s="90">
        <v>8000</v>
      </c>
      <c r="G117" s="90">
        <v>0</v>
      </c>
      <c r="H117" s="90">
        <v>0</v>
      </c>
      <c r="I117" s="90">
        <v>250.00000000000003</v>
      </c>
      <c r="J117" s="90">
        <v>2000.0000000000002</v>
      </c>
      <c r="K117" s="90">
        <v>0</v>
      </c>
      <c r="L117" s="90">
        <f t="shared" si="1"/>
        <v>10250</v>
      </c>
      <c r="M117" s="86">
        <v>803</v>
      </c>
    </row>
    <row r="118" spans="1:13" s="75" customFormat="1" ht="38.25" customHeight="1" x14ac:dyDescent="0.25">
      <c r="A118" s="74">
        <v>108</v>
      </c>
      <c r="B118" s="77" t="s">
        <v>190</v>
      </c>
      <c r="C118" s="99" t="s">
        <v>168</v>
      </c>
      <c r="D118" s="88" t="s">
        <v>219</v>
      </c>
      <c r="E118" s="89" t="s">
        <v>279</v>
      </c>
      <c r="F118" s="91">
        <v>7000</v>
      </c>
      <c r="G118" s="90">
        <v>0</v>
      </c>
      <c r="H118" s="90">
        <f>375+375</f>
        <v>750</v>
      </c>
      <c r="I118" s="90">
        <v>250.00000000000003</v>
      </c>
      <c r="J118" s="90">
        <v>1750</v>
      </c>
      <c r="K118" s="90">
        <v>0</v>
      </c>
      <c r="L118" s="90">
        <f t="shared" si="1"/>
        <v>9750</v>
      </c>
      <c r="M118" s="86"/>
    </row>
    <row r="119" spans="1:13" s="75" customFormat="1" ht="38.25" customHeight="1" x14ac:dyDescent="0.25">
      <c r="A119" s="74">
        <v>109</v>
      </c>
      <c r="B119" s="77" t="s">
        <v>190</v>
      </c>
      <c r="C119" s="99" t="s">
        <v>159</v>
      </c>
      <c r="D119" s="88" t="s">
        <v>215</v>
      </c>
      <c r="E119" s="89" t="s">
        <v>334</v>
      </c>
      <c r="F119" s="90">
        <v>10000</v>
      </c>
      <c r="G119" s="90">
        <v>0</v>
      </c>
      <c r="H119" s="94">
        <v>0</v>
      </c>
      <c r="I119" s="90">
        <v>250.00000000000003</v>
      </c>
      <c r="J119" s="90">
        <v>2500</v>
      </c>
      <c r="K119" s="90">
        <v>0</v>
      </c>
      <c r="L119" s="90">
        <f t="shared" si="1"/>
        <v>12750</v>
      </c>
      <c r="M119" s="86">
        <v>728</v>
      </c>
    </row>
    <row r="120" spans="1:13" s="75" customFormat="1" ht="38.25" customHeight="1" x14ac:dyDescent="0.25">
      <c r="A120" s="74">
        <v>110</v>
      </c>
      <c r="B120" s="77" t="s">
        <v>190</v>
      </c>
      <c r="C120" s="99" t="s">
        <v>169</v>
      </c>
      <c r="D120" s="88" t="s">
        <v>220</v>
      </c>
      <c r="E120" s="92" t="s">
        <v>333</v>
      </c>
      <c r="F120" s="91">
        <v>15000</v>
      </c>
      <c r="G120" s="90">
        <v>0</v>
      </c>
      <c r="H120" s="90">
        <v>375</v>
      </c>
      <c r="I120" s="90">
        <v>250.00000000000003</v>
      </c>
      <c r="J120" s="90">
        <v>3750</v>
      </c>
      <c r="K120" s="90">
        <v>0</v>
      </c>
      <c r="L120" s="90">
        <f t="shared" si="1"/>
        <v>19375</v>
      </c>
      <c r="M120" s="86"/>
    </row>
    <row r="121" spans="1:13" s="84" customFormat="1" ht="38.25" customHeight="1" x14ac:dyDescent="0.2">
      <c r="A121" s="74">
        <v>111</v>
      </c>
      <c r="B121" s="77" t="s">
        <v>190</v>
      </c>
      <c r="C121" s="99" t="s">
        <v>121</v>
      </c>
      <c r="D121" s="88" t="s">
        <v>191</v>
      </c>
      <c r="E121" s="89" t="s">
        <v>335</v>
      </c>
      <c r="F121" s="90">
        <v>7000</v>
      </c>
      <c r="G121" s="90">
        <v>0</v>
      </c>
      <c r="H121" s="90">
        <v>0</v>
      </c>
      <c r="I121" s="90">
        <v>250.00000000000003</v>
      </c>
      <c r="J121" s="90">
        <v>1750</v>
      </c>
      <c r="K121" s="90">
        <v>0</v>
      </c>
      <c r="L121" s="90">
        <f t="shared" si="1"/>
        <v>9000</v>
      </c>
      <c r="M121" s="86"/>
    </row>
    <row r="122" spans="1:13" s="84" customFormat="1" ht="38.25" customHeight="1" x14ac:dyDescent="0.2">
      <c r="A122" s="74">
        <v>112</v>
      </c>
      <c r="B122" s="77" t="s">
        <v>190</v>
      </c>
      <c r="C122" s="99" t="s">
        <v>153</v>
      </c>
      <c r="D122" s="88" t="s">
        <v>213</v>
      </c>
      <c r="E122" s="89" t="s">
        <v>333</v>
      </c>
      <c r="F122" s="91">
        <v>11000</v>
      </c>
      <c r="G122" s="90">
        <v>0</v>
      </c>
      <c r="H122" s="90">
        <v>375</v>
      </c>
      <c r="I122" s="90">
        <v>250.00000000000003</v>
      </c>
      <c r="J122" s="90">
        <v>2750</v>
      </c>
      <c r="K122" s="90">
        <v>0</v>
      </c>
      <c r="L122" s="90">
        <f t="shared" si="1"/>
        <v>14375</v>
      </c>
      <c r="M122" s="86"/>
    </row>
    <row r="123" spans="1:13" s="84" customFormat="1" ht="38.25" customHeight="1" x14ac:dyDescent="0.2">
      <c r="A123" s="74">
        <v>113</v>
      </c>
      <c r="B123" s="77" t="s">
        <v>190</v>
      </c>
      <c r="C123" s="99" t="s">
        <v>239</v>
      </c>
      <c r="D123" s="88" t="s">
        <v>204</v>
      </c>
      <c r="E123" s="89" t="s">
        <v>276</v>
      </c>
      <c r="F123" s="91">
        <v>3000</v>
      </c>
      <c r="G123" s="90">
        <v>0</v>
      </c>
      <c r="H123" s="91">
        <v>0</v>
      </c>
      <c r="I123" s="90">
        <v>250.00000000000003</v>
      </c>
      <c r="J123" s="90">
        <v>750</v>
      </c>
      <c r="K123" s="90">
        <v>0</v>
      </c>
      <c r="L123" s="90">
        <f t="shared" si="1"/>
        <v>4000</v>
      </c>
      <c r="M123" s="86"/>
    </row>
    <row r="124" spans="1:13" s="84" customFormat="1" ht="38.25" customHeight="1" x14ac:dyDescent="0.2">
      <c r="A124" s="74">
        <v>114</v>
      </c>
      <c r="B124" s="77" t="s">
        <v>190</v>
      </c>
      <c r="C124" s="99" t="s">
        <v>253</v>
      </c>
      <c r="D124" s="88" t="s">
        <v>260</v>
      </c>
      <c r="E124" s="89" t="s">
        <v>279</v>
      </c>
      <c r="F124" s="91">
        <v>5500</v>
      </c>
      <c r="G124" s="90">
        <v>0</v>
      </c>
      <c r="H124" s="91">
        <v>0</v>
      </c>
      <c r="I124" s="90">
        <v>250.00000000000003</v>
      </c>
      <c r="J124" s="91">
        <v>1375</v>
      </c>
      <c r="K124" s="90">
        <v>0</v>
      </c>
      <c r="L124" s="90">
        <f t="shared" si="1"/>
        <v>7125</v>
      </c>
      <c r="M124" s="96">
        <v>1405</v>
      </c>
    </row>
    <row r="125" spans="1:13" s="75" customFormat="1" ht="38.25" customHeight="1" x14ac:dyDescent="0.25">
      <c r="A125" s="74">
        <v>115</v>
      </c>
      <c r="B125" s="77" t="s">
        <v>190</v>
      </c>
      <c r="C125" s="100" t="s">
        <v>300</v>
      </c>
      <c r="D125" s="92" t="s">
        <v>301</v>
      </c>
      <c r="E125" s="92" t="s">
        <v>247</v>
      </c>
      <c r="F125" s="91">
        <v>8000</v>
      </c>
      <c r="G125" s="90">
        <v>0</v>
      </c>
      <c r="H125" s="91">
        <v>0</v>
      </c>
      <c r="I125" s="90">
        <v>250</v>
      </c>
      <c r="J125" s="90">
        <v>2000</v>
      </c>
      <c r="K125" s="90">
        <v>0</v>
      </c>
      <c r="L125" s="90">
        <f t="shared" si="1"/>
        <v>10250</v>
      </c>
      <c r="M125" s="86"/>
    </row>
    <row r="126" spans="1:13" s="84" customFormat="1" ht="38.25" customHeight="1" x14ac:dyDescent="0.2">
      <c r="A126" s="74">
        <v>116</v>
      </c>
      <c r="B126" s="77" t="s">
        <v>190</v>
      </c>
      <c r="C126" s="99" t="s">
        <v>130</v>
      </c>
      <c r="D126" s="88" t="s">
        <v>202</v>
      </c>
      <c r="E126" s="89" t="s">
        <v>276</v>
      </c>
      <c r="F126" s="91">
        <v>4500</v>
      </c>
      <c r="G126" s="90">
        <v>0</v>
      </c>
      <c r="H126" s="91">
        <v>0</v>
      </c>
      <c r="I126" s="90">
        <v>250.00000000000003</v>
      </c>
      <c r="J126" s="90">
        <v>1125</v>
      </c>
      <c r="K126" s="90">
        <v>0</v>
      </c>
      <c r="L126" s="90">
        <f t="shared" si="1"/>
        <v>5875</v>
      </c>
      <c r="M126" s="86">
        <v>144</v>
      </c>
    </row>
    <row r="127" spans="1:13" s="84" customFormat="1" ht="38.25" customHeight="1" x14ac:dyDescent="0.2">
      <c r="A127" s="74">
        <v>117</v>
      </c>
      <c r="B127" s="77" t="s">
        <v>190</v>
      </c>
      <c r="C127" s="99" t="s">
        <v>249</v>
      </c>
      <c r="D127" s="88" t="s">
        <v>212</v>
      </c>
      <c r="E127" s="92" t="s">
        <v>332</v>
      </c>
      <c r="F127" s="90">
        <v>8000</v>
      </c>
      <c r="G127" s="90">
        <v>0</v>
      </c>
      <c r="H127" s="90">
        <v>0</v>
      </c>
      <c r="I127" s="90">
        <v>250.00000000000003</v>
      </c>
      <c r="J127" s="90">
        <v>2000.0000000000002</v>
      </c>
      <c r="K127" s="90">
        <v>0</v>
      </c>
      <c r="L127" s="90">
        <f t="shared" si="1"/>
        <v>10250</v>
      </c>
      <c r="M127" s="86">
        <v>114</v>
      </c>
    </row>
    <row r="128" spans="1:13" s="84" customFormat="1" ht="38.25" customHeight="1" x14ac:dyDescent="0.2">
      <c r="A128" s="74">
        <v>118</v>
      </c>
      <c r="B128" s="85" t="s">
        <v>315</v>
      </c>
      <c r="C128" s="99" t="s">
        <v>316</v>
      </c>
      <c r="D128" s="88" t="s">
        <v>317</v>
      </c>
      <c r="E128" s="89" t="s">
        <v>335</v>
      </c>
      <c r="F128" s="90">
        <v>17500</v>
      </c>
      <c r="G128" s="90">
        <v>6500</v>
      </c>
      <c r="H128" s="90">
        <v>375</v>
      </c>
      <c r="I128" s="90">
        <v>250</v>
      </c>
      <c r="J128" s="90">
        <v>6500</v>
      </c>
      <c r="K128" s="90">
        <v>12000</v>
      </c>
      <c r="L128" s="90">
        <f t="shared" si="1"/>
        <v>43125</v>
      </c>
      <c r="M128" s="86"/>
    </row>
    <row r="129" spans="1:13" s="84" customFormat="1" ht="38.25" customHeight="1" x14ac:dyDescent="0.2">
      <c r="A129" s="74">
        <v>119</v>
      </c>
      <c r="B129" s="77" t="s">
        <v>190</v>
      </c>
      <c r="C129" s="99" t="s">
        <v>325</v>
      </c>
      <c r="D129" s="88" t="s">
        <v>212</v>
      </c>
      <c r="E129" s="89" t="s">
        <v>333</v>
      </c>
      <c r="F129" s="90">
        <v>8000</v>
      </c>
      <c r="G129" s="90">
        <v>0</v>
      </c>
      <c r="H129" s="90">
        <v>0</v>
      </c>
      <c r="I129" s="90">
        <v>250</v>
      </c>
      <c r="J129" s="90">
        <v>2000</v>
      </c>
      <c r="K129" s="90">
        <v>0</v>
      </c>
      <c r="L129" s="90">
        <f t="shared" si="1"/>
        <v>10250</v>
      </c>
      <c r="M129" s="86"/>
    </row>
    <row r="130" spans="1:13" s="84" customFormat="1" ht="38.25" customHeight="1" x14ac:dyDescent="0.2">
      <c r="A130" s="74">
        <v>120</v>
      </c>
      <c r="B130" s="77" t="s">
        <v>190</v>
      </c>
      <c r="C130" s="99" t="s">
        <v>127</v>
      </c>
      <c r="D130" s="88" t="s">
        <v>198</v>
      </c>
      <c r="E130" s="92" t="s">
        <v>274</v>
      </c>
      <c r="F130" s="91">
        <v>8000</v>
      </c>
      <c r="G130" s="90">
        <v>0</v>
      </c>
      <c r="H130" s="91">
        <v>0</v>
      </c>
      <c r="I130" s="90">
        <v>250.00000000000003</v>
      </c>
      <c r="J130" s="90">
        <v>2000.0000000000002</v>
      </c>
      <c r="K130" s="90">
        <v>0</v>
      </c>
      <c r="L130" s="90">
        <f t="shared" si="1"/>
        <v>10250</v>
      </c>
      <c r="M130" s="96"/>
    </row>
    <row r="131" spans="1:13" s="84" customFormat="1" ht="30.75" customHeight="1" x14ac:dyDescent="0.25">
      <c r="B131" s="78"/>
      <c r="C131" s="71"/>
      <c r="D131" s="72"/>
      <c r="E131" s="72"/>
      <c r="F131"/>
      <c r="G131"/>
      <c r="H131"/>
      <c r="I131"/>
      <c r="J131"/>
      <c r="K131"/>
      <c r="L131" s="70"/>
      <c r="M131" s="70"/>
    </row>
    <row r="132" spans="1:13" ht="30.75" customHeight="1" x14ac:dyDescent="0.25"/>
    <row r="133" spans="1:13" ht="30.75" customHeight="1" x14ac:dyDescent="0.25"/>
    <row r="134" spans="1:13" ht="30.75" customHeight="1" x14ac:dyDescent="0.25"/>
  </sheetData>
  <autoFilter ref="A10:M131" xr:uid="{00000000-0009-0000-0000-000002000000}"/>
  <mergeCells count="9">
    <mergeCell ref="A8:M8"/>
    <mergeCell ref="A7:M7"/>
    <mergeCell ref="A9:M9"/>
    <mergeCell ref="A6:M6"/>
    <mergeCell ref="A1:M1"/>
    <mergeCell ref="A2:M2"/>
    <mergeCell ref="A3:M3"/>
    <mergeCell ref="A4:M4"/>
    <mergeCell ref="A5:M5"/>
  </mergeCells>
  <phoneticPr fontId="14" type="noConversion"/>
  <printOptions horizontalCentered="1"/>
  <pageMargins left="1.34" right="0.28000000000000003" top="0.43307086614173229" bottom="0.74803149606299213" header="0.31496062992125984" footer="0.31496062992125984"/>
  <pageSetup paperSize="5" scale="78" fitToHeight="0" orientation="landscape" r:id="rId1"/>
  <headerFooter>
    <oddHeader>&amp;RPágina &amp;P de &amp;N</oddHeader>
    <oddFooter xml:space="preserve">&amp;LElaboró:     
                 &amp;CRevisó: &amp;RVo.Bo.                                                    </oddFooter>
  </headerFooter>
  <rowBreaks count="10" manualBreakCount="10">
    <brk id="23" max="12" man="1"/>
    <brk id="36" max="12" man="1"/>
    <brk id="49" max="12" man="1"/>
    <brk id="62" max="12" man="1"/>
    <brk id="75" max="12" man="1"/>
    <brk id="88" max="12" man="1"/>
    <brk id="101" max="12" man="1"/>
    <brk id="114" max="12" man="1"/>
    <brk id="127" max="12" man="1"/>
    <brk id="130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</row>
    <row r="2" spans="1:11" ht="15.75" x14ac:dyDescent="0.25">
      <c r="A2" s="103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3" spans="1:11" ht="15.75" x14ac:dyDescent="0.25">
      <c r="A3" s="104" t="s">
        <v>2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</row>
    <row r="4" spans="1:11" ht="15.75" x14ac:dyDescent="0.25">
      <c r="A4" s="103" t="s">
        <v>3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</row>
    <row r="5" spans="1:11" ht="15.75" x14ac:dyDescent="0.25">
      <c r="A5" s="103" t="s">
        <v>4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</row>
    <row r="6" spans="1:11" ht="15.75" x14ac:dyDescent="0.25">
      <c r="A6" s="103" t="s">
        <v>5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</row>
    <row r="7" spans="1:11" ht="15.75" x14ac:dyDescent="0.25">
      <c r="A7" s="103" t="s">
        <v>6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</row>
    <row r="8" spans="1:11" ht="15.75" x14ac:dyDescent="0.25">
      <c r="A8" s="103" t="s">
        <v>88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05" t="s">
        <v>107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05"/>
    </row>
    <row r="11" spans="1:11" ht="30" customHeight="1" thickBot="1" x14ac:dyDescent="0.3">
      <c r="A11" s="1" t="s">
        <v>7</v>
      </c>
      <c r="B11" s="2" t="s">
        <v>24</v>
      </c>
      <c r="C11" s="2" t="s">
        <v>25</v>
      </c>
      <c r="D11" s="2" t="s">
        <v>26</v>
      </c>
      <c r="E11" s="2" t="s">
        <v>8</v>
      </c>
      <c r="F11" s="109" t="s">
        <v>9</v>
      </c>
      <c r="G11" s="110"/>
      <c r="H11" s="111" t="s">
        <v>10</v>
      </c>
      <c r="I11" s="112"/>
      <c r="J11" s="109" t="s">
        <v>11</v>
      </c>
      <c r="K11" s="113"/>
    </row>
    <row r="12" spans="1:11" x14ac:dyDescent="0.25">
      <c r="A12" s="114" t="s">
        <v>23</v>
      </c>
      <c r="B12" s="117"/>
      <c r="C12" s="117"/>
      <c r="D12" s="117"/>
      <c r="E12" s="117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15"/>
      <c r="B13" s="118"/>
      <c r="C13" s="118"/>
      <c r="D13" s="118"/>
      <c r="E13" s="118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15"/>
      <c r="B14" s="118"/>
      <c r="C14" s="118"/>
      <c r="D14" s="118"/>
      <c r="E14" s="118"/>
      <c r="F14" s="120"/>
      <c r="G14" s="120"/>
      <c r="H14" s="12" t="s">
        <v>18</v>
      </c>
      <c r="I14" s="30"/>
      <c r="J14" s="12" t="s">
        <v>19</v>
      </c>
      <c r="K14" s="31"/>
    </row>
    <row r="15" spans="1:11" x14ac:dyDescent="0.25">
      <c r="A15" s="115"/>
      <c r="B15" s="118"/>
      <c r="C15" s="118"/>
      <c r="D15" s="118"/>
      <c r="E15" s="118"/>
      <c r="F15" s="118"/>
      <c r="G15" s="118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16"/>
      <c r="B16" s="119"/>
      <c r="C16" s="119"/>
      <c r="D16" s="119"/>
      <c r="E16" s="119"/>
      <c r="F16" s="119"/>
      <c r="G16" s="119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</row>
    <row r="2" spans="1:11" ht="15.75" x14ac:dyDescent="0.25">
      <c r="A2" s="103" t="s">
        <v>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3" spans="1:11" ht="15.75" x14ac:dyDescent="0.25">
      <c r="A3" s="104" t="s">
        <v>2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</row>
    <row r="4" spans="1:11" ht="15.75" x14ac:dyDescent="0.25">
      <c r="A4" s="103" t="s">
        <v>3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</row>
    <row r="5" spans="1:11" ht="15.75" x14ac:dyDescent="0.25">
      <c r="A5" s="103" t="s">
        <v>4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</row>
    <row r="6" spans="1:11" ht="15.75" x14ac:dyDescent="0.25">
      <c r="A6" s="103" t="s">
        <v>5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</row>
    <row r="7" spans="1:11" ht="15.75" x14ac:dyDescent="0.25">
      <c r="A7" s="103" t="s">
        <v>6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</row>
    <row r="8" spans="1:11" ht="15.75" x14ac:dyDescent="0.25">
      <c r="A8" s="103" t="s">
        <v>88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05" t="s">
        <v>108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05"/>
    </row>
    <row r="11" spans="1:11" ht="32.25" thickBot="1" x14ac:dyDescent="0.3">
      <c r="A11" s="1" t="s">
        <v>7</v>
      </c>
      <c r="B11" s="2" t="s">
        <v>65</v>
      </c>
      <c r="C11" s="2" t="s">
        <v>66</v>
      </c>
      <c r="D11" s="2" t="s">
        <v>67</v>
      </c>
      <c r="E11" s="2" t="s">
        <v>8</v>
      </c>
      <c r="F11" s="121" t="s">
        <v>9</v>
      </c>
      <c r="G11" s="121"/>
      <c r="H11" s="111" t="s">
        <v>10</v>
      </c>
      <c r="I11" s="112"/>
      <c r="J11" s="121" t="s">
        <v>11</v>
      </c>
      <c r="K11" s="122"/>
    </row>
    <row r="12" spans="1:11" x14ac:dyDescent="0.25">
      <c r="A12" s="123" t="s">
        <v>68</v>
      </c>
      <c r="B12" s="117"/>
      <c r="C12" s="117"/>
      <c r="D12" s="117"/>
      <c r="E12" s="117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24"/>
      <c r="B13" s="118"/>
      <c r="C13" s="118"/>
      <c r="D13" s="118"/>
      <c r="E13" s="118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24"/>
      <c r="B14" s="118"/>
      <c r="C14" s="118"/>
      <c r="D14" s="118"/>
      <c r="E14" s="118"/>
      <c r="F14" s="120"/>
      <c r="G14" s="120"/>
      <c r="H14" s="12" t="s">
        <v>18</v>
      </c>
      <c r="I14" s="30"/>
      <c r="J14" s="12" t="s">
        <v>19</v>
      </c>
      <c r="K14" s="31"/>
    </row>
    <row r="15" spans="1:11" x14ac:dyDescent="0.25">
      <c r="A15" s="124"/>
      <c r="B15" s="118"/>
      <c r="C15" s="118"/>
      <c r="D15" s="118"/>
      <c r="E15" s="118"/>
      <c r="F15" s="118"/>
      <c r="G15" s="118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25"/>
      <c r="B16" s="119"/>
      <c r="C16" s="119"/>
      <c r="D16" s="119"/>
      <c r="E16" s="119"/>
      <c r="F16" s="119"/>
      <c r="G16" s="119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103" t="s">
        <v>0</v>
      </c>
      <c r="B1" s="103"/>
      <c r="C1" s="103"/>
      <c r="D1" s="103"/>
      <c r="E1" s="103"/>
      <c r="F1" s="103"/>
      <c r="G1" s="103"/>
      <c r="H1" s="103"/>
    </row>
    <row r="2" spans="1:8" ht="15.75" x14ac:dyDescent="0.25">
      <c r="A2" s="103" t="s">
        <v>1</v>
      </c>
      <c r="B2" s="103"/>
      <c r="C2" s="103"/>
      <c r="D2" s="103"/>
      <c r="E2" s="103"/>
      <c r="F2" s="103"/>
      <c r="G2" s="103"/>
      <c r="H2" s="103"/>
    </row>
    <row r="3" spans="1:8" ht="15.75" x14ac:dyDescent="0.25">
      <c r="A3" s="104" t="s">
        <v>2</v>
      </c>
      <c r="B3" s="104"/>
      <c r="C3" s="104"/>
      <c r="D3" s="104"/>
      <c r="E3" s="104"/>
      <c r="F3" s="104"/>
      <c r="G3" s="104"/>
      <c r="H3" s="104"/>
    </row>
    <row r="4" spans="1:8" ht="15.75" x14ac:dyDescent="0.25">
      <c r="A4" s="103" t="s">
        <v>3</v>
      </c>
      <c r="B4" s="103"/>
      <c r="C4" s="103"/>
      <c r="D4" s="103"/>
      <c r="E4" s="103"/>
      <c r="F4" s="103"/>
      <c r="G4" s="103"/>
      <c r="H4" s="103"/>
    </row>
    <row r="5" spans="1:8" ht="15.75" x14ac:dyDescent="0.25">
      <c r="A5" s="103" t="s">
        <v>4</v>
      </c>
      <c r="B5" s="103"/>
      <c r="C5" s="103"/>
      <c r="D5" s="103"/>
      <c r="E5" s="103"/>
      <c r="F5" s="103"/>
      <c r="G5" s="103"/>
      <c r="H5" s="103"/>
    </row>
    <row r="6" spans="1:8" ht="15.75" x14ac:dyDescent="0.25">
      <c r="A6" s="103" t="s">
        <v>5</v>
      </c>
      <c r="B6" s="103"/>
      <c r="C6" s="103"/>
      <c r="D6" s="103"/>
      <c r="E6" s="103"/>
      <c r="F6" s="103"/>
      <c r="G6" s="103"/>
      <c r="H6" s="103"/>
    </row>
    <row r="7" spans="1:8" ht="15.75" x14ac:dyDescent="0.25">
      <c r="A7" s="103" t="s">
        <v>6</v>
      </c>
      <c r="B7" s="103"/>
      <c r="C7" s="103"/>
      <c r="D7" s="103"/>
      <c r="E7" s="103"/>
      <c r="F7" s="103"/>
      <c r="G7" s="103"/>
      <c r="H7" s="103"/>
    </row>
    <row r="8" spans="1:8" ht="15.75" x14ac:dyDescent="0.25">
      <c r="A8" s="103" t="s">
        <v>88</v>
      </c>
      <c r="B8" s="103"/>
      <c r="C8" s="103"/>
      <c r="D8" s="103"/>
      <c r="E8" s="103"/>
      <c r="F8" s="103"/>
      <c r="G8" s="103"/>
      <c r="H8" s="103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105" t="s">
        <v>109</v>
      </c>
      <c r="B10" s="105"/>
      <c r="C10" s="105"/>
      <c r="D10" s="105"/>
      <c r="E10" s="105"/>
      <c r="F10" s="105"/>
      <c r="G10" s="105"/>
      <c r="H10" s="105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100</v>
      </c>
      <c r="G11" s="46" t="s">
        <v>84</v>
      </c>
      <c r="H11" s="47" t="s">
        <v>101</v>
      </c>
    </row>
    <row r="12" spans="1:8" x14ac:dyDescent="0.25">
      <c r="A12" s="7" t="s">
        <v>82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83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26" t="s">
        <v>0</v>
      </c>
      <c r="B1" s="126"/>
      <c r="C1" s="126"/>
      <c r="D1" s="126"/>
      <c r="E1" s="126"/>
    </row>
    <row r="2" spans="1:5" ht="15.75" x14ac:dyDescent="0.25">
      <c r="A2" s="126" t="s">
        <v>1</v>
      </c>
      <c r="B2" s="126"/>
      <c r="C2" s="126"/>
      <c r="D2" s="126"/>
      <c r="E2" s="126"/>
    </row>
    <row r="3" spans="1:5" ht="15.75" x14ac:dyDescent="0.25">
      <c r="A3" s="127" t="s">
        <v>2</v>
      </c>
      <c r="B3" s="127"/>
      <c r="C3" s="127"/>
      <c r="D3" s="127"/>
      <c r="E3" s="127"/>
    </row>
    <row r="4" spans="1:5" ht="15.75" x14ac:dyDescent="0.25">
      <c r="A4" s="126" t="s">
        <v>3</v>
      </c>
      <c r="B4" s="126"/>
      <c r="C4" s="126"/>
      <c r="D4" s="126"/>
      <c r="E4" s="126"/>
    </row>
    <row r="5" spans="1:5" ht="15.75" x14ac:dyDescent="0.25">
      <c r="A5" s="126" t="s">
        <v>4</v>
      </c>
      <c r="B5" s="126"/>
      <c r="C5" s="126"/>
      <c r="D5" s="126"/>
      <c r="E5" s="126"/>
    </row>
    <row r="6" spans="1:5" ht="15.75" x14ac:dyDescent="0.25">
      <c r="A6" s="126" t="s">
        <v>5</v>
      </c>
      <c r="B6" s="126"/>
      <c r="C6" s="126"/>
      <c r="D6" s="126"/>
      <c r="E6" s="126"/>
    </row>
    <row r="7" spans="1:5" ht="15.75" x14ac:dyDescent="0.25">
      <c r="A7" s="126" t="s">
        <v>6</v>
      </c>
      <c r="B7" s="126"/>
      <c r="C7" s="126"/>
      <c r="D7" s="126"/>
      <c r="E7" s="126"/>
    </row>
    <row r="8" spans="1:5" ht="15.75" x14ac:dyDescent="0.25">
      <c r="A8" s="126" t="s">
        <v>88</v>
      </c>
      <c r="B8" s="126"/>
      <c r="C8" s="126"/>
      <c r="D8" s="126"/>
      <c r="E8" s="126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105" t="s">
        <v>110</v>
      </c>
      <c r="B10" s="105"/>
      <c r="C10" s="105"/>
      <c r="D10" s="105"/>
      <c r="E10" s="105"/>
    </row>
    <row r="11" spans="1:5" ht="24" customHeight="1" x14ac:dyDescent="0.25">
      <c r="A11" s="48" t="s">
        <v>27</v>
      </c>
      <c r="B11" s="40" t="s">
        <v>28</v>
      </c>
      <c r="C11" s="40" t="s">
        <v>85</v>
      </c>
      <c r="D11" s="40" t="s">
        <v>29</v>
      </c>
      <c r="E11" s="41" t="s">
        <v>30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26" t="s">
        <v>0</v>
      </c>
      <c r="B1" s="126"/>
      <c r="C1" s="126"/>
      <c r="D1" s="126"/>
    </row>
    <row r="2" spans="1:4" ht="15.75" x14ac:dyDescent="0.25">
      <c r="A2" s="126" t="s">
        <v>1</v>
      </c>
      <c r="B2" s="126"/>
      <c r="C2" s="126"/>
      <c r="D2" s="126"/>
    </row>
    <row r="3" spans="1:4" ht="15.75" x14ac:dyDescent="0.25">
      <c r="A3" s="127" t="s">
        <v>2</v>
      </c>
      <c r="B3" s="127"/>
      <c r="C3" s="127"/>
      <c r="D3" s="127"/>
    </row>
    <row r="4" spans="1:4" ht="15.75" x14ac:dyDescent="0.25">
      <c r="A4" s="126" t="s">
        <v>3</v>
      </c>
      <c r="B4" s="126"/>
      <c r="C4" s="126"/>
      <c r="D4" s="126"/>
    </row>
    <row r="5" spans="1:4" ht="15.75" x14ac:dyDescent="0.25">
      <c r="A5" s="126" t="s">
        <v>4</v>
      </c>
      <c r="B5" s="126"/>
      <c r="C5" s="126"/>
      <c r="D5" s="126"/>
    </row>
    <row r="6" spans="1:4" ht="15.75" x14ac:dyDescent="0.25">
      <c r="A6" s="126" t="s">
        <v>5</v>
      </c>
      <c r="B6" s="126"/>
      <c r="C6" s="126"/>
      <c r="D6" s="126"/>
    </row>
    <row r="7" spans="1:4" ht="15.75" x14ac:dyDescent="0.25">
      <c r="A7" s="126" t="s">
        <v>6</v>
      </c>
      <c r="B7" s="126"/>
      <c r="C7" s="126"/>
      <c r="D7" s="126"/>
    </row>
    <row r="8" spans="1:4" ht="15.75" x14ac:dyDescent="0.25">
      <c r="A8" s="126" t="s">
        <v>88</v>
      </c>
      <c r="B8" s="126"/>
      <c r="C8" s="126"/>
      <c r="D8" s="126"/>
    </row>
    <row r="9" spans="1:4" ht="15.75" x14ac:dyDescent="0.25">
      <c r="A9" s="39"/>
      <c r="B9" s="39"/>
      <c r="C9" s="39"/>
      <c r="D9" s="39"/>
    </row>
    <row r="10" spans="1:4" ht="18.75" x14ac:dyDescent="0.3">
      <c r="A10" s="129" t="s">
        <v>111</v>
      </c>
      <c r="B10" s="129"/>
      <c r="C10" s="129"/>
      <c r="D10" s="129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28" t="s">
        <v>33</v>
      </c>
      <c r="B12" s="128"/>
      <c r="C12" s="128"/>
      <c r="D12" s="128"/>
    </row>
    <row r="13" spans="1:4" ht="24" customHeight="1" thickBot="1" x14ac:dyDescent="0.3">
      <c r="A13" s="24" t="s">
        <v>27</v>
      </c>
      <c r="B13" s="25" t="s">
        <v>31</v>
      </c>
      <c r="C13" s="25" t="s">
        <v>32</v>
      </c>
      <c r="D13" s="25" t="s">
        <v>30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28" t="s">
        <v>34</v>
      </c>
      <c r="B21" s="128"/>
      <c r="C21" s="128"/>
      <c r="D21" s="128"/>
    </row>
    <row r="22" spans="1:4" ht="24" customHeight="1" thickBot="1" x14ac:dyDescent="0.3">
      <c r="A22" s="24" t="s">
        <v>27</v>
      </c>
      <c r="B22" s="25" t="s">
        <v>31</v>
      </c>
      <c r="C22" s="25" t="s">
        <v>32</v>
      </c>
      <c r="D22" s="25" t="s">
        <v>30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28" t="s">
        <v>35</v>
      </c>
      <c r="B30" s="128"/>
      <c r="C30" s="128"/>
      <c r="D30" s="128"/>
    </row>
    <row r="31" spans="1:4" ht="24" customHeight="1" thickBot="1" x14ac:dyDescent="0.3">
      <c r="A31" s="24" t="s">
        <v>27</v>
      </c>
      <c r="B31" s="25" t="s">
        <v>31</v>
      </c>
      <c r="C31" s="25" t="s">
        <v>32</v>
      </c>
      <c r="D31" s="25" t="s">
        <v>30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26" t="s">
        <v>0</v>
      </c>
      <c r="B1" s="126"/>
      <c r="C1" s="126"/>
      <c r="D1" s="126"/>
    </row>
    <row r="2" spans="1:4" ht="15.75" x14ac:dyDescent="0.25">
      <c r="A2" s="126" t="s">
        <v>1</v>
      </c>
      <c r="B2" s="126"/>
      <c r="C2" s="126"/>
      <c r="D2" s="126"/>
    </row>
    <row r="3" spans="1:4" ht="15.75" x14ac:dyDescent="0.25">
      <c r="A3" s="127" t="s">
        <v>2</v>
      </c>
      <c r="B3" s="127"/>
      <c r="C3" s="127"/>
      <c r="D3" s="127"/>
    </row>
    <row r="4" spans="1:4" ht="15.75" x14ac:dyDescent="0.25">
      <c r="A4" s="126" t="s">
        <v>3</v>
      </c>
      <c r="B4" s="126"/>
      <c r="C4" s="126"/>
      <c r="D4" s="126"/>
    </row>
    <row r="5" spans="1:4" ht="15.75" x14ac:dyDescent="0.25">
      <c r="A5" s="126" t="s">
        <v>4</v>
      </c>
      <c r="B5" s="126"/>
      <c r="C5" s="126"/>
      <c r="D5" s="126"/>
    </row>
    <row r="6" spans="1:4" ht="15.75" x14ac:dyDescent="0.25">
      <c r="A6" s="126" t="s">
        <v>5</v>
      </c>
      <c r="B6" s="126"/>
      <c r="C6" s="126"/>
      <c r="D6" s="126"/>
    </row>
    <row r="7" spans="1:4" ht="15.75" x14ac:dyDescent="0.25">
      <c r="A7" s="126" t="s">
        <v>6</v>
      </c>
      <c r="B7" s="126"/>
      <c r="C7" s="126"/>
      <c r="D7" s="126"/>
    </row>
    <row r="8" spans="1:4" ht="15.75" x14ac:dyDescent="0.25">
      <c r="A8" s="126" t="s">
        <v>88</v>
      </c>
      <c r="B8" s="126"/>
      <c r="C8" s="126"/>
      <c r="D8" s="126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105" t="s">
        <v>112</v>
      </c>
      <c r="B10" s="105"/>
      <c r="C10" s="105"/>
      <c r="D10" s="105"/>
    </row>
    <row r="11" spans="1:4" ht="32.25" thickBot="1" x14ac:dyDescent="0.3">
      <c r="A11" s="24" t="s">
        <v>53</v>
      </c>
      <c r="B11" s="24" t="s">
        <v>36</v>
      </c>
      <c r="C11" s="24" t="s">
        <v>37</v>
      </c>
      <c r="D11" s="24" t="s">
        <v>38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10" ht="15.75" x14ac:dyDescent="0.25">
      <c r="A2" s="126" t="s">
        <v>1</v>
      </c>
      <c r="B2" s="126"/>
      <c r="C2" s="126"/>
      <c r="D2" s="126"/>
      <c r="E2" s="126"/>
      <c r="F2" s="126"/>
      <c r="G2" s="126"/>
      <c r="H2" s="126"/>
      <c r="I2" s="126"/>
      <c r="J2" s="126"/>
    </row>
    <row r="3" spans="1:10" ht="15.75" x14ac:dyDescent="0.25">
      <c r="A3" s="127" t="s">
        <v>2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0" ht="15.75" x14ac:dyDescent="0.25">
      <c r="A4" s="126" t="s">
        <v>3</v>
      </c>
      <c r="B4" s="126"/>
      <c r="C4" s="126"/>
      <c r="D4" s="126"/>
      <c r="E4" s="126"/>
      <c r="F4" s="126"/>
      <c r="G4" s="126"/>
      <c r="H4" s="126"/>
      <c r="I4" s="126"/>
      <c r="J4" s="126"/>
    </row>
    <row r="5" spans="1:10" ht="15.75" x14ac:dyDescent="0.25">
      <c r="A5" s="126" t="s">
        <v>4</v>
      </c>
      <c r="B5" s="126"/>
      <c r="C5" s="126"/>
      <c r="D5" s="126"/>
      <c r="E5" s="126"/>
      <c r="F5" s="126"/>
      <c r="G5" s="126"/>
      <c r="H5" s="126"/>
      <c r="I5" s="126"/>
      <c r="J5" s="126"/>
    </row>
    <row r="6" spans="1:10" ht="15.75" x14ac:dyDescent="0.25">
      <c r="A6" s="126" t="s">
        <v>5</v>
      </c>
      <c r="B6" s="126"/>
      <c r="C6" s="126"/>
      <c r="D6" s="126"/>
      <c r="E6" s="126"/>
      <c r="F6" s="126"/>
      <c r="G6" s="126"/>
      <c r="H6" s="126"/>
      <c r="I6" s="126"/>
      <c r="J6" s="126"/>
    </row>
    <row r="7" spans="1:10" ht="15.75" x14ac:dyDescent="0.25">
      <c r="A7" s="126" t="s">
        <v>6</v>
      </c>
      <c r="B7" s="126"/>
      <c r="C7" s="126"/>
      <c r="D7" s="126"/>
      <c r="E7" s="126"/>
      <c r="F7" s="126"/>
      <c r="G7" s="126"/>
      <c r="H7" s="126"/>
      <c r="I7" s="126"/>
      <c r="J7" s="126"/>
    </row>
    <row r="8" spans="1:10" ht="15.75" x14ac:dyDescent="0.25">
      <c r="A8" s="126" t="s">
        <v>88</v>
      </c>
      <c r="B8" s="126"/>
      <c r="C8" s="126"/>
      <c r="D8" s="126"/>
      <c r="E8" s="126"/>
      <c r="F8" s="126"/>
      <c r="G8" s="126"/>
      <c r="H8" s="126"/>
      <c r="I8" s="126"/>
      <c r="J8" s="126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105" t="s">
        <v>113</v>
      </c>
      <c r="B10" s="105"/>
      <c r="C10" s="105"/>
      <c r="D10" s="105"/>
      <c r="E10" s="105"/>
      <c r="F10" s="105"/>
      <c r="G10" s="105"/>
      <c r="H10" s="105"/>
      <c r="I10" s="105"/>
      <c r="J10" s="105"/>
    </row>
    <row r="11" spans="1:10" ht="45.75" thickBot="1" x14ac:dyDescent="0.3">
      <c r="A11" s="49" t="s">
        <v>27</v>
      </c>
      <c r="B11" s="49" t="s">
        <v>45</v>
      </c>
      <c r="C11" s="49" t="s">
        <v>46</v>
      </c>
      <c r="D11" s="49" t="s">
        <v>47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03" t="s">
        <v>0</v>
      </c>
      <c r="B1" s="103"/>
      <c r="C1" s="103"/>
      <c r="D1" s="103"/>
      <c r="E1" s="103"/>
      <c r="F1" s="103"/>
      <c r="G1" s="103"/>
      <c r="H1" s="103"/>
    </row>
    <row r="2" spans="1:8" ht="15.75" x14ac:dyDescent="0.25">
      <c r="A2" s="103" t="s">
        <v>1</v>
      </c>
      <c r="B2" s="103"/>
      <c r="C2" s="103"/>
      <c r="D2" s="103"/>
      <c r="E2" s="103"/>
      <c r="F2" s="103"/>
      <c r="G2" s="103"/>
      <c r="H2" s="103"/>
    </row>
    <row r="3" spans="1:8" ht="15.75" x14ac:dyDescent="0.25">
      <c r="A3" s="104" t="s">
        <v>2</v>
      </c>
      <c r="B3" s="104"/>
      <c r="C3" s="104"/>
      <c r="D3" s="104"/>
      <c r="E3" s="104"/>
      <c r="F3" s="104"/>
      <c r="G3" s="104"/>
      <c r="H3" s="104"/>
    </row>
    <row r="4" spans="1:8" ht="15.75" x14ac:dyDescent="0.25">
      <c r="A4" s="103" t="s">
        <v>3</v>
      </c>
      <c r="B4" s="103"/>
      <c r="C4" s="103"/>
      <c r="D4" s="103"/>
      <c r="E4" s="103"/>
      <c r="F4" s="103"/>
      <c r="G4" s="103"/>
      <c r="H4" s="103"/>
    </row>
    <row r="5" spans="1:8" ht="15.75" x14ac:dyDescent="0.25">
      <c r="A5" s="103" t="s">
        <v>4</v>
      </c>
      <c r="B5" s="103"/>
      <c r="C5" s="103"/>
      <c r="D5" s="103"/>
      <c r="E5" s="103"/>
      <c r="F5" s="103"/>
      <c r="G5" s="103"/>
      <c r="H5" s="103"/>
    </row>
    <row r="6" spans="1:8" ht="15.75" x14ac:dyDescent="0.25">
      <c r="A6" s="103" t="s">
        <v>5</v>
      </c>
      <c r="B6" s="103"/>
      <c r="C6" s="103"/>
      <c r="D6" s="103"/>
      <c r="E6" s="103"/>
      <c r="F6" s="103"/>
      <c r="G6" s="103"/>
      <c r="H6" s="103"/>
    </row>
    <row r="7" spans="1:8" ht="15.75" x14ac:dyDescent="0.25">
      <c r="A7" s="103" t="s">
        <v>6</v>
      </c>
      <c r="B7" s="103"/>
      <c r="C7" s="103"/>
      <c r="D7" s="103"/>
      <c r="E7" s="103"/>
      <c r="F7" s="103"/>
      <c r="G7" s="103"/>
      <c r="H7" s="103"/>
    </row>
    <row r="8" spans="1:8" ht="15.75" x14ac:dyDescent="0.25">
      <c r="A8" s="103" t="s">
        <v>88</v>
      </c>
      <c r="B8" s="103"/>
      <c r="C8" s="103"/>
      <c r="D8" s="103"/>
      <c r="E8" s="103"/>
      <c r="F8" s="103"/>
      <c r="G8" s="103"/>
      <c r="H8" s="103"/>
    </row>
    <row r="10" spans="1:8" ht="21.75" thickBot="1" x14ac:dyDescent="0.4">
      <c r="A10" s="130" t="s">
        <v>114</v>
      </c>
      <c r="B10" s="130"/>
      <c r="C10" s="130"/>
      <c r="D10" s="130"/>
      <c r="E10" s="130"/>
      <c r="F10" s="130"/>
      <c r="G10" s="130"/>
      <c r="H10" s="130"/>
    </row>
    <row r="11" spans="1:8" ht="26.25" thickBot="1" x14ac:dyDescent="0.3">
      <c r="A11" s="58" t="s">
        <v>53</v>
      </c>
      <c r="B11" s="58" t="s">
        <v>69</v>
      </c>
      <c r="C11" s="59" t="s">
        <v>102</v>
      </c>
      <c r="D11" s="59" t="s">
        <v>103</v>
      </c>
      <c r="E11" s="59" t="s">
        <v>104</v>
      </c>
      <c r="F11" s="59" t="s">
        <v>91</v>
      </c>
      <c r="G11" s="59" t="s">
        <v>30</v>
      </c>
      <c r="H11" s="60" t="s">
        <v>29</v>
      </c>
    </row>
    <row r="12" spans="1:8" ht="22.5" x14ac:dyDescent="0.25">
      <c r="A12" s="64">
        <v>1</v>
      </c>
      <c r="B12" s="65" t="s">
        <v>115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03" t="s">
        <v>0</v>
      </c>
      <c r="B1" s="103"/>
      <c r="C1" s="103"/>
      <c r="D1" s="103"/>
      <c r="E1" s="103"/>
      <c r="F1" s="103"/>
      <c r="G1" s="103"/>
      <c r="H1" s="103"/>
    </row>
    <row r="2" spans="1:8" ht="15.75" x14ac:dyDescent="0.25">
      <c r="A2" s="103" t="s">
        <v>1</v>
      </c>
      <c r="B2" s="103"/>
      <c r="C2" s="103"/>
      <c r="D2" s="103"/>
      <c r="E2" s="103"/>
      <c r="F2" s="103"/>
      <c r="G2" s="103"/>
      <c r="H2" s="103"/>
    </row>
    <row r="3" spans="1:8" ht="15.75" x14ac:dyDescent="0.25">
      <c r="A3" s="104" t="s">
        <v>2</v>
      </c>
      <c r="B3" s="104"/>
      <c r="C3" s="104"/>
      <c r="D3" s="104"/>
      <c r="E3" s="104"/>
      <c r="F3" s="104"/>
      <c r="G3" s="104"/>
      <c r="H3" s="104"/>
    </row>
    <row r="4" spans="1:8" ht="15.75" x14ac:dyDescent="0.25">
      <c r="A4" s="103" t="s">
        <v>3</v>
      </c>
      <c r="B4" s="103"/>
      <c r="C4" s="103"/>
      <c r="D4" s="103"/>
      <c r="E4" s="103"/>
      <c r="F4" s="103"/>
      <c r="G4" s="103"/>
      <c r="H4" s="103"/>
    </row>
    <row r="5" spans="1:8" ht="15.75" x14ac:dyDescent="0.25">
      <c r="A5" s="103" t="s">
        <v>4</v>
      </c>
      <c r="B5" s="103"/>
      <c r="C5" s="103"/>
      <c r="D5" s="103"/>
      <c r="E5" s="103"/>
      <c r="F5" s="103"/>
      <c r="G5" s="103"/>
      <c r="H5" s="103"/>
    </row>
    <row r="6" spans="1:8" ht="15.75" x14ac:dyDescent="0.25">
      <c r="A6" s="103" t="s">
        <v>5</v>
      </c>
      <c r="B6" s="103"/>
      <c r="C6" s="103"/>
      <c r="D6" s="103"/>
      <c r="E6" s="103"/>
      <c r="F6" s="103"/>
      <c r="G6" s="103"/>
      <c r="H6" s="103"/>
    </row>
    <row r="7" spans="1:8" ht="15.75" x14ac:dyDescent="0.25">
      <c r="A7" s="103" t="s">
        <v>6</v>
      </c>
      <c r="B7" s="103"/>
      <c r="C7" s="103"/>
      <c r="D7" s="103"/>
      <c r="E7" s="103"/>
      <c r="F7" s="103"/>
      <c r="G7" s="103"/>
      <c r="H7" s="103"/>
    </row>
    <row r="8" spans="1:8" ht="15.75" x14ac:dyDescent="0.25">
      <c r="A8" s="103" t="s">
        <v>88</v>
      </c>
      <c r="B8" s="103"/>
      <c r="C8" s="103"/>
      <c r="D8" s="103"/>
      <c r="E8" s="103"/>
      <c r="F8" s="103"/>
      <c r="G8" s="103"/>
      <c r="H8" s="103"/>
    </row>
    <row r="10" spans="1:8" ht="21.75" thickBot="1" x14ac:dyDescent="0.4">
      <c r="A10" s="130" t="s">
        <v>117</v>
      </c>
      <c r="B10" s="130"/>
      <c r="C10" s="130"/>
      <c r="D10" s="130"/>
      <c r="E10" s="130"/>
      <c r="F10" s="130"/>
      <c r="G10" s="130"/>
      <c r="H10" s="130"/>
    </row>
    <row r="11" spans="1:8" ht="26.25" thickBot="1" x14ac:dyDescent="0.3">
      <c r="A11" s="58" t="s">
        <v>89</v>
      </c>
      <c r="B11" s="62" t="s">
        <v>94</v>
      </c>
      <c r="C11" s="59" t="s">
        <v>90</v>
      </c>
      <c r="D11" s="59" t="s">
        <v>93</v>
      </c>
      <c r="E11" s="59" t="s">
        <v>91</v>
      </c>
      <c r="F11" s="59" t="s">
        <v>92</v>
      </c>
      <c r="G11" s="59" t="s">
        <v>29</v>
      </c>
      <c r="H11" s="63" t="s">
        <v>75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95</v>
      </c>
    </row>
    <row r="21" spans="1:8" x14ac:dyDescent="0.25">
      <c r="A21" t="s">
        <v>96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103" t="s">
        <v>0</v>
      </c>
      <c r="B1" s="103"/>
      <c r="C1" s="103"/>
      <c r="D1" s="103"/>
      <c r="E1" s="103"/>
      <c r="F1" s="103"/>
      <c r="G1" s="103"/>
    </row>
    <row r="2" spans="1:7" ht="15.75" x14ac:dyDescent="0.25">
      <c r="A2" s="103" t="s">
        <v>1</v>
      </c>
      <c r="B2" s="103"/>
      <c r="C2" s="103"/>
      <c r="D2" s="103"/>
      <c r="E2" s="103"/>
      <c r="F2" s="103"/>
      <c r="G2" s="103"/>
    </row>
    <row r="3" spans="1:7" ht="15.75" x14ac:dyDescent="0.25">
      <c r="A3" s="104" t="s">
        <v>2</v>
      </c>
      <c r="B3" s="104"/>
      <c r="C3" s="104"/>
      <c r="D3" s="104"/>
      <c r="E3" s="104"/>
      <c r="F3" s="104"/>
      <c r="G3" s="104"/>
    </row>
    <row r="4" spans="1:7" ht="15.75" x14ac:dyDescent="0.25">
      <c r="A4" s="103" t="s">
        <v>3</v>
      </c>
      <c r="B4" s="103"/>
      <c r="C4" s="103"/>
      <c r="D4" s="103"/>
      <c r="E4" s="103"/>
      <c r="F4" s="103"/>
      <c r="G4" s="103"/>
    </row>
    <row r="5" spans="1:7" ht="15.75" x14ac:dyDescent="0.25">
      <c r="A5" s="103" t="s">
        <v>4</v>
      </c>
      <c r="B5" s="103"/>
      <c r="C5" s="103"/>
      <c r="D5" s="103"/>
      <c r="E5" s="103"/>
      <c r="F5" s="103"/>
      <c r="G5" s="103"/>
    </row>
    <row r="6" spans="1:7" ht="15.75" x14ac:dyDescent="0.25">
      <c r="A6" s="103" t="s">
        <v>5</v>
      </c>
      <c r="B6" s="103"/>
      <c r="C6" s="103"/>
      <c r="D6" s="103"/>
      <c r="E6" s="103"/>
      <c r="F6" s="103"/>
      <c r="G6" s="103"/>
    </row>
    <row r="7" spans="1:7" ht="15.75" x14ac:dyDescent="0.25">
      <c r="A7" s="103" t="s">
        <v>6</v>
      </c>
      <c r="B7" s="103"/>
      <c r="C7" s="103"/>
      <c r="D7" s="103"/>
      <c r="E7" s="103"/>
      <c r="F7" s="103"/>
      <c r="G7" s="103"/>
    </row>
    <row r="8" spans="1:7" ht="15.75" x14ac:dyDescent="0.25">
      <c r="A8" s="103" t="s">
        <v>88</v>
      </c>
      <c r="B8" s="103"/>
      <c r="C8" s="103"/>
      <c r="D8" s="103"/>
      <c r="E8" s="103"/>
      <c r="F8" s="103"/>
      <c r="G8" s="103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30" t="s">
        <v>116</v>
      </c>
      <c r="B10" s="130"/>
      <c r="C10" s="130"/>
      <c r="D10" s="130"/>
      <c r="E10" s="130"/>
      <c r="F10" s="130"/>
      <c r="G10" s="130"/>
    </row>
    <row r="11" spans="1:7" ht="30" x14ac:dyDescent="0.25">
      <c r="A11" s="48" t="s">
        <v>76</v>
      </c>
      <c r="B11" s="40" t="s">
        <v>87</v>
      </c>
      <c r="C11" s="40" t="s">
        <v>86</v>
      </c>
      <c r="D11" s="40" t="s">
        <v>66</v>
      </c>
      <c r="E11" s="40" t="s">
        <v>77</v>
      </c>
      <c r="F11" s="40" t="s">
        <v>78</v>
      </c>
      <c r="G11" s="41" t="s">
        <v>79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Ilce Nineth Quezada Arellano</cp:lastModifiedBy>
  <cp:lastPrinted>2025-05-14T19:48:53Z</cp:lastPrinted>
  <dcterms:created xsi:type="dcterms:W3CDTF">2017-12-05T18:01:17Z</dcterms:created>
  <dcterms:modified xsi:type="dcterms:W3CDTF">2025-05-14T19:49:06Z</dcterms:modified>
</cp:coreProperties>
</file>