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MARZO 2025\CORRECCIÓN ART10 NUMERAL 4\"/>
    </mc:Choice>
  </mc:AlternateContent>
  <xr:revisionPtr revIDLastSave="0" documentId="13_ncr:1_{C668CFED-1A58-456F-A604-C392FDEACE3D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'N4'!$A$10:$M$127</definedName>
    <definedName name="_xlnm.Print_Area" localSheetId="2">'N4'!$A$1:$M$127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6" i="9" l="1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39" i="9"/>
  <c r="L38" i="9"/>
  <c r="L37" i="9"/>
  <c r="L36" i="9"/>
  <c r="L35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8" i="9"/>
  <c r="L17" i="9"/>
  <c r="L16" i="9"/>
  <c r="L15" i="9"/>
  <c r="L14" i="9"/>
  <c r="L13" i="9"/>
  <c r="L12" i="9"/>
  <c r="L11" i="9"/>
  <c r="M12" i="9"/>
  <c r="M11" i="9"/>
  <c r="K125" i="9"/>
  <c r="J125" i="9"/>
  <c r="I125" i="9"/>
  <c r="H125" i="9"/>
  <c r="G125" i="9"/>
  <c r="F125" i="9"/>
  <c r="M74" i="9"/>
  <c r="M114" i="9"/>
  <c r="M104" i="9"/>
  <c r="M26" i="9"/>
  <c r="M62" i="9"/>
  <c r="M48" i="9"/>
  <c r="J85" i="9"/>
  <c r="J84" i="9"/>
  <c r="J40" i="9"/>
  <c r="L40" i="9" s="1"/>
  <c r="L19" i="9"/>
  <c r="L125" i="9" l="1"/>
  <c r="L98" i="9"/>
  <c r="L34" i="9" l="1"/>
</calcChain>
</file>

<file path=xl/sharedStrings.xml><?xml version="1.0" encoding="utf-8"?>
<sst xmlns="http://schemas.openxmlformats.org/spreadsheetml/2006/main" count="720" uniqueCount="337">
  <si>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</si>
  <si>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</si>
  <si>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</si>
  <si>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</si>
  <si>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</si>
  <si>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</si>
  <si>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</si>
  <si>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</si>
  <si>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</si>
  <si>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</si>
  <si>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</si>
  <si>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</si>
  <si>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</si>
  <si>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</si>
  <si>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</si>
  <si>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</si>
  <si>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</si>
  <si>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</si>
  <si>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</si>
  <si>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</si>
  <si>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</si>
  <si>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</si>
  <si>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</si>
  <si>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</si>
  <si>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</si>
  <si>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</si>
  <si>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</si>
  <si>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</si>
  <si>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</si>
  <si>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</si>
  <si>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</si>
  <si>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</si>
  <si>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</si>
  <si>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</si>
  <si>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</si>
  <si>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</si>
  <si>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</si>
  <si>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</si>
  <si>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</si>
  <si>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</si>
  <si>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</si>
  <si>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</si>
  <si>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</si>
  <si>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</si>
  <si>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</si>
  <si>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</si>
  <si>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</si>
  <si>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</si>
  <si>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</si>
  <si>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</si>
  <si>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</si>
  <si>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</si>
  <si>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</si>
  <si>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</si>
  <si>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</si>
  <si>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</si>
  <si>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</si>
  <si>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</si>
  <si>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</si>
  <si>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</si>
  <si>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</si>
  <si>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</si>
  <si>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</si>
  <si>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</si>
  <si>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</si>
  <si>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</si>
  <si>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</si>
  <si>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</si>
  <si>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</si>
  <si>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</si>
  <si>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</si>
  <si>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</si>
  <si>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</si>
  <si>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</si>
  <si>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</si>
  <si>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</si>
  <si>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</si>
  <si>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</si>
  <si>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</si>
  <si>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</si>
  <si>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</si>
  <si>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</si>
  <si>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</si>
  <si>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</si>
  <si>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</si>
  <si>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</si>
  <si>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</si>
  <si>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</si>
  <si>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</si>
  <si>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</si>
  <si>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</si>
  <si>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</si>
  <si>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</si>
  <si>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</si>
  <si>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</si>
  <si>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</si>
  <si>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</si>
  <si>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</si>
  <si>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</si>
  <si>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</si>
  <si>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</si>
  <si>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</si>
  <si>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</si>
  <si>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</si>
  <si>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</si>
  <si>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</si>
  <si>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</si>
  <si>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</si>
  <si>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</si>
  <si>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</si>
  <si>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</si>
  <si>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</si>
  <si>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</si>
  <si>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</si>
  <si>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</si>
  <si>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</si>
  <si>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</si>
  <si>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</si>
  <si>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</si>
  <si>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</si>
  <si>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</si>
  <si>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SINDY PAMELA TÁNCHEZ GONZÁLEZ</t>
  </si>
  <si>
    <t>MARITZA JEANETTE ALVAREZ BOBADILLA</t>
  </si>
  <si>
    <t>GLENDY YESENIA CHAVARRÍA MEDRANO</t>
  </si>
  <si>
    <t>HEDELIN SUSANA COJÓN CHACÓN DE MORENTE</t>
  </si>
  <si>
    <t xml:space="preserve">CARLOS ENRIQUE HERNÁNDEZ CHACÓN </t>
  </si>
  <si>
    <t>MAYCOL SAUL RODRIGUEZ RUÍZ</t>
  </si>
  <si>
    <t>ZOILA ESTELA URREA SALAZAR</t>
  </si>
  <si>
    <t>BELMIN AYESSER PINEDA CERNA</t>
  </si>
  <si>
    <t>ANA ROCIO LÓPEZ VELÁSQUEZ</t>
  </si>
  <si>
    <t>WALTER EDUARDO AYALA OVANDO</t>
  </si>
  <si>
    <t>ALEJANDRO DE JESUS CRUZ TUNCHE</t>
  </si>
  <si>
    <t xml:space="preserve">BYRON GARCIA ALFARO </t>
  </si>
  <si>
    <t>JESUS EDUARDO RAMOS PERNILLA</t>
  </si>
  <si>
    <t>IDALIA NOHEMÍ GÓMEZ CALDERÓN DE ARRIOLA</t>
  </si>
  <si>
    <t>CARMEN MORALES GARCÍA</t>
  </si>
  <si>
    <t>JOSÉ ANTONIO LARIOS MONTECINOS</t>
  </si>
  <si>
    <t>JÉSSICA ROSMERY LEMUS HERRERA</t>
  </si>
  <si>
    <t>ANDREA EUGENIA DE LA ROSA CASTILLO</t>
  </si>
  <si>
    <t>MICHAEL JULIÁN HERNÁNDEZ GÓMEZ</t>
  </si>
  <si>
    <t>HUGO MANUEL SÁNCHEZ MENESES</t>
  </si>
  <si>
    <t>JANNIA MARÍA DE LOS ANGELES ARCHILA ORTÍZ</t>
  </si>
  <si>
    <t>IDIDA MANGLORI LÓPEZ TUBAC DE VELÁSQUEZ</t>
  </si>
  <si>
    <t>NANCY NINETTE ALVAREZ SANTIZO</t>
  </si>
  <si>
    <t>MARÍA JOSÉ GONZÁLEZ LLAMAS</t>
  </si>
  <si>
    <t>DELIA VICTORIA CÚMEZ NICHO DE COCHOY</t>
  </si>
  <si>
    <t>ROMILIO ESTEBAN MATEO GONZALEZ</t>
  </si>
  <si>
    <t>CARMEN MARÍA CHINCHILLA DE LEÓN</t>
  </si>
  <si>
    <t>REMY RAFAEL ANGEL</t>
  </si>
  <si>
    <t>AURA CECILIA MALDONADO</t>
  </si>
  <si>
    <t>LUIS ALBERTO ARTEAGA ALVAREZ</t>
  </si>
  <si>
    <t>ANA LUCÍA CAMPOS MELÉNDEZ</t>
  </si>
  <si>
    <t>ANA ELISA FONSECA BARRIOS DE CASTELLANOS</t>
  </si>
  <si>
    <t>SONIA ELIZABETH PUZUL COJTÍ</t>
  </si>
  <si>
    <t>ERICK ESTUARDO WONG CASTAÑEDA</t>
  </si>
  <si>
    <t>ISRAEL QUIÑÓNEZ RECINOS</t>
  </si>
  <si>
    <t>HEINRICH HERMAN LEÓN</t>
  </si>
  <si>
    <t>ELOÍZA BEATRÍZ DE LEÓN CONSUEGRA</t>
  </si>
  <si>
    <t>BLANCA VIOLETA LÓPEZ SAMAYOA</t>
  </si>
  <si>
    <t>SERGIO ARMANDO PINELO MORALES</t>
  </si>
  <si>
    <t>GUSTAVO ADOLFO NORMANNS MORALES</t>
  </si>
  <si>
    <t>MARÍA JIMENA TOLEDO ROSALES</t>
  </si>
  <si>
    <t>LISBETH ADALÍ AVELAR ULÚAN DE ULÚAN</t>
  </si>
  <si>
    <t>MARÍA TERESA CRESPÍN GARCÍA</t>
  </si>
  <si>
    <t>ORLANDO VITELIO VÁSQUEZ RAMOS</t>
  </si>
  <si>
    <t>ESTEPHANY MISHELL FISHER RODRÍGUEZ DE GUILLÉN</t>
  </si>
  <si>
    <t>GRISELDA JUNIEHT VELASQUEZ MEJÍA</t>
  </si>
  <si>
    <t>ERICK KEVIN SADHAK CASTILLO ARTAVIA</t>
  </si>
  <si>
    <t>RONY EDUARDO SALAS SANTIAGO</t>
  </si>
  <si>
    <t>SINDY BEATRÍZ GÓMEZ DEL VALLE</t>
  </si>
  <si>
    <t>BYRON VIDAL CHIROY SAZ</t>
  </si>
  <si>
    <t>OTTO RENÉ RAMIREZ ESTRADA</t>
  </si>
  <si>
    <t>ALAN BYRON GUAMUCH AGUILAR</t>
  </si>
  <si>
    <t>EVA HAYDÉE CABALLEROS OSORIO</t>
  </si>
  <si>
    <t>CYNTHIA ROLDÁN MEJIA</t>
  </si>
  <si>
    <t>LISANDRA LETICIA NORALES AVILA</t>
  </si>
  <si>
    <t>JOSSELYN CRISTINA SOLORZANO HERNÁNDEZ</t>
  </si>
  <si>
    <t>KATHERINE MARISOL ESCOBAR TORRES DE BUSTILLOS</t>
  </si>
  <si>
    <t>GABRIELA ELIZABETH RAXÓN SIAN DE TÚM</t>
  </si>
  <si>
    <t>MARVIN DANIEL ARAGÓN DÁVILA</t>
  </si>
  <si>
    <t>ILCE NINETH QUEZADA ARELLANO DE CASTELLANOS</t>
  </si>
  <si>
    <t>EDUARDO JUAN YAX CANIZ</t>
  </si>
  <si>
    <t>MILSON JACOBO GRAMAJO CIFUENTES</t>
  </si>
  <si>
    <t>EDYN ROMEO CUQUEJ CANAHUÍ</t>
  </si>
  <si>
    <t>JACQUELINE CRISTINA FRANCO ORELLANA DE MURALLES</t>
  </si>
  <si>
    <t>GERSÓN ANTONIO ACABAL COGUOX</t>
  </si>
  <si>
    <t>EVELIN GRACIELA LÓPEZ CHAVEZ</t>
  </si>
  <si>
    <t>BENJAMÍN YOBANY GONZÁLEZ RODRÍGUEZ</t>
  </si>
  <si>
    <t>LESLIE AMARILIS MORALES SAMAYOA DE SUMPANGO</t>
  </si>
  <si>
    <t>EVELYN MELISSA OVALLE LÓPEZ</t>
  </si>
  <si>
    <t>021</t>
  </si>
  <si>
    <t>ASISTENTE DE DIRECCIÓN</t>
  </si>
  <si>
    <t xml:space="preserve">JEFE DE PLANIFICACIÓN </t>
  </si>
  <si>
    <t xml:space="preserve">ENCARGADO DE MONITOREO, EVALUACIÓN Y SEGUIMIENTO </t>
  </si>
  <si>
    <t>JEFE FINANCIERO</t>
  </si>
  <si>
    <t xml:space="preserve">ENCARGADO DE INVENTARIO </t>
  </si>
  <si>
    <t>AUXILIAR DE INVENTARIOS</t>
  </si>
  <si>
    <t xml:space="preserve">JEFE ADMINISTRATIVO </t>
  </si>
  <si>
    <t>ENCARGADO DE COMPRAS</t>
  </si>
  <si>
    <t>ENCARGADO DE SERVICIOS GENERALES</t>
  </si>
  <si>
    <t xml:space="preserve">ANALISTA DE INFORMÁTICA </t>
  </si>
  <si>
    <t xml:space="preserve">RECEPCIONISTA </t>
  </si>
  <si>
    <t>PILOTO</t>
  </si>
  <si>
    <t>MENSAJERO</t>
  </si>
  <si>
    <t>CONSERJE</t>
  </si>
  <si>
    <t xml:space="preserve">PORTERO </t>
  </si>
  <si>
    <t>PROCURADOR</t>
  </si>
  <si>
    <t xml:space="preserve">ANALISTA DE PLANIFICACIÓN INSTITUCIONAL </t>
  </si>
  <si>
    <t>ENCARGADO DE ARCHIVO</t>
  </si>
  <si>
    <t>JEFE DE SEGUIMIENTO Y FORTALECIMIENTO A LA PAZ</t>
  </si>
  <si>
    <t xml:space="preserve">JEFE DE FORMACIÓN Y CAPACITACIÓN EN CULTURA DE PAZ </t>
  </si>
  <si>
    <t>FORMADOR</t>
  </si>
  <si>
    <t>PROMOTOR</t>
  </si>
  <si>
    <t>PROFESIONAL DE COMPROMISOS EN DERECHOS HUMANOS</t>
  </si>
  <si>
    <t>PROFESIONAL DE DIVULGACIÓN Y FOMENTO DE DDHH Y PPPP</t>
  </si>
  <si>
    <t>ENCARGADO DE SEDE</t>
  </si>
  <si>
    <t>EXTENSIONISTA DE CULTURA DE PAZ Y DERECHOS HUMANOS</t>
  </si>
  <si>
    <t>AUDITOR</t>
  </si>
  <si>
    <t xml:space="preserve">ANALISTA DE INFORMACIÓN Y MONITOREO DE MEDIOS </t>
  </si>
  <si>
    <t>ANALISTA DE PRODUCCIÓN AUDIOVISUAL, DISEÑO Y REDES SOCIALES</t>
  </si>
  <si>
    <t>JEFE DE COMPROMISOS EN DERECHOS HUMANOS</t>
  </si>
  <si>
    <t>TÉCNICO EN MANTENIMIENTO</t>
  </si>
  <si>
    <t>SECRETARIA</t>
  </si>
  <si>
    <t>AUXILIAR DE ARCHIVO</t>
  </si>
  <si>
    <t>ANALISTA DE RECURSOS HUMANOS</t>
  </si>
  <si>
    <t>PROFESIONAL JURÍDICO</t>
  </si>
  <si>
    <t>ENCARGADO DE COOPERACIÓN</t>
  </si>
  <si>
    <t>PROFESIONAL ESPECIALISTA EN RIESGO (SINACIG)</t>
  </si>
  <si>
    <t>ANALISTA DE COMPRAS</t>
  </si>
  <si>
    <t>ENCARGADO DE TESORERÍA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</si>
  <si>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</si>
  <si>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</si>
  <si>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</si>
  <si>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</si>
  <si>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</si>
  <si>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MÓNICA MARINA MANSILLA GUILLÉN</t>
  </si>
  <si>
    <t>LESTER ABEL LÓPEZ GATICA</t>
  </si>
  <si>
    <t>MARIA ISABEL LÓPEZ MARTÍ</t>
  </si>
  <si>
    <t>ENCARGADO DE ALMACEN</t>
  </si>
  <si>
    <t>SONIA MARIBEL DE LA ROSA GARCIA</t>
  </si>
  <si>
    <t>MARVIN LEONEL GIRÓN MORÁN</t>
  </si>
  <si>
    <t>MIRIAN LIZBETH PORTILLO MELÉNDEZ</t>
  </si>
  <si>
    <t>NINOSHKA VINET SANCHEZ ORTIZ</t>
  </si>
  <si>
    <t>DAVID AUGUSTO DAVILA NAVARRO</t>
  </si>
  <si>
    <t>ARELY MARISOL ZEA WELLMANN</t>
  </si>
  <si>
    <t>022</t>
  </si>
  <si>
    <t>JEFE DE DIVULGACIÓN Y FOMENTO DE DERECHOS HUMANOS Y POLÍTICAS PÚBLICAS</t>
  </si>
  <si>
    <t>WENDY NOEMÍ CHEX DE RAMÍREZ</t>
  </si>
  <si>
    <t>JEFE DE COMUNICACIÓN ESTRATÉGICA</t>
  </si>
  <si>
    <t>CLAUDIA MARTINA MUÑOZ ANDRADE DE MENDOZA</t>
  </si>
  <si>
    <t>HUGO ROBERTO MORÁN REYES</t>
  </si>
  <si>
    <t>STEPHANIE MISHELL AQUINO CHINCHILLA</t>
  </si>
  <si>
    <t>DAVID FERNANDO ARRUÉ HERNÁNDEZ</t>
  </si>
  <si>
    <t>FLOR DE MARÍA CALDERÓN PÉREZ</t>
  </si>
  <si>
    <t>ERICK RAUL GARCÍA QUIÑONEZ</t>
  </si>
  <si>
    <t>AZARÍAS PERENCEN ACUAL</t>
  </si>
  <si>
    <t>LUIS DANILO ESPINOZA LUNA</t>
  </si>
  <si>
    <t>NORA LISSET LEIVA NARCISO DE FIGUEROA</t>
  </si>
  <si>
    <t>DIANA SKARLETT ROSALES PORTELA</t>
  </si>
  <si>
    <t>AUXILIAR DE COMUNICACIÓN</t>
  </si>
  <si>
    <t>ANALISTA DE TESORERÍA</t>
  </si>
  <si>
    <t>ANALISTA DE INFORMÁTICA</t>
  </si>
  <si>
    <t>AUXILIAR ADMINISTRATIVO</t>
  </si>
  <si>
    <t>NOELIA FABIOLA ROMERO CORTEZ</t>
  </si>
  <si>
    <t>LUIS FERNANDO MONZÓN GONZÁLEZ</t>
  </si>
  <si>
    <t>ANDREA ISABEL CLEMENTE VICENTE</t>
  </si>
  <si>
    <t>EXTENSIONISTA DE CULTURA DE PAZ Y DERECHOS HUMANOS, SAN MARCOS</t>
  </si>
  <si>
    <t>AUXILIAR DE SERVICIOS GENERALES</t>
  </si>
  <si>
    <t>SUBDIRECTOR EJECUTIVO</t>
  </si>
  <si>
    <t>DIRECTOR DE VIGILANCIA Y PROMOCIÓN DE LOS DERECHOS HUMANOS</t>
  </si>
  <si>
    <t>ANALISTA DE RECURSOS HUMANOS II</t>
  </si>
  <si>
    <t>DIRECCION ADMINISTRATIVO FINANCIERO</t>
  </si>
  <si>
    <t>MARÍA LEONORDI OVALLE HERRARTE</t>
  </si>
  <si>
    <t>JHONNY DAVID CABRERA MORALES</t>
  </si>
  <si>
    <t>JORGE HUMBERTO ESCOBAR LOPEZ</t>
  </si>
  <si>
    <t>OLGA XENY CRISTINA SERRANO REYES</t>
  </si>
  <si>
    <t>EDGAR RENÉ CELADA QUEZADA</t>
  </si>
  <si>
    <t>MELANY MARIBU ESCOBAR DÍAZ</t>
  </si>
  <si>
    <t>NESTÓR AMÍLCAR VÉLIZ MEDINA</t>
  </si>
  <si>
    <t>JEFE DE AUDITORÍA INTERNA</t>
  </si>
  <si>
    <t>DIRECTOR ADMINISTRATIVO FINANCIERO</t>
  </si>
  <si>
    <t>EDIN ELICEO ISAAC MORAN CHEN</t>
  </si>
  <si>
    <t>ENCARGADO DE INFORMÁTICA</t>
  </si>
  <si>
    <t>NORA AZUCENA SANCHEZ RODRIGUEZ</t>
  </si>
  <si>
    <t>DIANA NINETH DE PAZ LOPEZ</t>
  </si>
  <si>
    <t>PROFESIONAL ENCARGADO DE GESTIÓN DE PERSONAL</t>
  </si>
  <si>
    <t>LESVIA GUISELA HERNANDEZ MORAN</t>
  </si>
  <si>
    <t>MARVA CECILIA WEATHERBORN SERRANO</t>
  </si>
  <si>
    <t>PROFESIONAL ENCARGADO DE RELACIONES PÚBLICAS</t>
  </si>
  <si>
    <t>FLOR DE MARÍA ROSAS MARROQUÍN</t>
  </si>
  <si>
    <t>FLOR DE MARÍA ROLDAN GARCIA DE TAYLOR</t>
  </si>
  <si>
    <t>ASISTENTE EJECUTIVO</t>
  </si>
  <si>
    <t>MIRIAM JUDITH JUAREZ MAS</t>
  </si>
  <si>
    <t>INGRID ILIANA BARRIOS MANZO</t>
  </si>
  <si>
    <t>ASISTENTE DE SUBDIRECCIÓN</t>
  </si>
  <si>
    <t>SULLY YESENIA ZAPETA MAZARIEGOS</t>
  </si>
  <si>
    <t>ENCARGADO DE CONTABILIDAD</t>
  </si>
  <si>
    <t>DELMA LISSETTE ALMENGOR LOPEZ</t>
  </si>
  <si>
    <t>PROFESIONAL ENCARGADO DE DOTACIÓN DE PERSONAL</t>
  </si>
  <si>
    <t>LORENA DEL ROSARIO MARTINEZ AGUILAR DE DEL CID</t>
  </si>
  <si>
    <t>PROFESIONAL ENCARGADO DE ADMINISTRACION DE RECURSOS HUMANOS</t>
  </si>
  <si>
    <t>IRMA YOLANDA XOL POP</t>
  </si>
  <si>
    <t>CONSEJE</t>
  </si>
  <si>
    <t>ANA PRUDENCIA LOPEZ SALES</t>
  </si>
  <si>
    <t xml:space="preserve">JEFE DE ASUNTOS JURIDICOS </t>
  </si>
  <si>
    <t>JEFE: LIC. DONNY VIDAL REYES RAMIREZ</t>
  </si>
  <si>
    <t>BRENDA LORENA VELARDE PEREZ DE MAZARIEGOS</t>
  </si>
  <si>
    <t>CLAUDIA MARINA ORDOÑEZ TORRES</t>
  </si>
  <si>
    <t>ENCARGADO DE PRESUPUESTO</t>
  </si>
  <si>
    <t>011</t>
  </si>
  <si>
    <t>YOLANDA AUXILIADORA PÉRES RUÍZ</t>
  </si>
  <si>
    <t>DIRECTOR EJECUTIVO</t>
  </si>
  <si>
    <t>CORRESPONDE AL MES DE: MARZO 2025</t>
  </si>
  <si>
    <t>ENCARGADO DE ACTUALIZACIÓN: LCDA. LORENA DEL ROSARIO MARTÍNEZ AGUILAR</t>
  </si>
  <si>
    <t>FECHA DE ACTUALIZACIÓN: 04/04/2025</t>
  </si>
  <si>
    <t>SECCIÓN DE SERVICIOS GENERALES</t>
  </si>
  <si>
    <t>DIRECCCIÓN DE VIGILANCIA Y PROMOCIÓN DE LOS DERECHOS HUMANOS -DIDEH-</t>
  </si>
  <si>
    <t>DEPARTAMENTO DE RECURSOS HUMANOS -DRRHH-</t>
  </si>
  <si>
    <t>SECCIÓN DE ARCHIVO</t>
  </si>
  <si>
    <t>DIRECCIÓN DE FORTALECIMIENTO DE LA PAZ -DIFOPAZ-</t>
  </si>
  <si>
    <t>DIRECCIÓN DE SEDES REGIONALES -DISER-</t>
  </si>
  <si>
    <t>SECCIÓN DE INFORMÁTICA</t>
  </si>
  <si>
    <t>SECCIÓN DE COMPRAS</t>
  </si>
  <si>
    <t>SECCIÓN DE INVENTARIOS</t>
  </si>
  <si>
    <t>UNIDAD DE ASUNTOS JURÍDICOS -UAJ-</t>
  </si>
  <si>
    <t>DEPARTAMENTO FINANCIERO -DF-</t>
  </si>
  <si>
    <t>UNIDAD DE COMUNICACIÓN ESTRATEGICA -UCE-</t>
  </si>
  <si>
    <t>DIRECCIÓN EJECUTIVA -DE-</t>
  </si>
  <si>
    <t>UNIDAD DE PLANIFICACIÓN -UPLANI-</t>
  </si>
  <si>
    <t>SUBDIRECCIÓN EJECUTIVA -SDE-</t>
  </si>
  <si>
    <t xml:space="preserve">SERVICIOS GENERALES </t>
  </si>
  <si>
    <t>DIRECCION ADMINISTRATIVO FINANCIERO -DAF-</t>
  </si>
  <si>
    <t>DEPARTAMENTO DE ALMACÉN</t>
  </si>
  <si>
    <t>UNIDAD DE AUDITORIA INTERNA -UDAI-</t>
  </si>
  <si>
    <t>UNICAD DE COMUNICACIÓN ESTRATEGICA -UCE</t>
  </si>
  <si>
    <t>DEPARTAMENTO ADMINISTRATIVO -DA-</t>
  </si>
  <si>
    <t>DIRECCION EJECUTIVA -DE-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</si>
</sst>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&quot;Q&quot;* #,##0.00_-;\-&quot;Q&quot;* #,##0.00_-;_-&quot;Q&quot;* &quot;-&quot;??_-;_-@"/>
    <numFmt numFmtId="167" formatCode="_-[$Q-100A]* #,##0.00_-;\-[$Q-100A]* #,##0.00_-;_-[$Q-100A]* &quot;-&quot;??_-;_-@_-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3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7" fontId="5" fillId="3" borderId="10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0" borderId="1" xfId="0" quotePrefix="1" applyNumberFormat="1" applyFont="1" applyBorder="1" applyAlignment="1">
      <alignment horizontal="center" vertical="center"/>
    </xf>
    <xf numFmtId="164" fontId="13" fillId="0" borderId="1" xfId="2" applyFont="1" applyFill="1" applyBorder="1" applyAlignment="1">
      <alignment vertical="center" wrapText="1"/>
    </xf>
    <xf numFmtId="164" fontId="15" fillId="0" borderId="1" xfId="2" applyFont="1" applyFill="1" applyBorder="1" applyAlignment="1">
      <alignment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4" fontId="16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13" fillId="0" borderId="1" xfId="0" applyFont="1" applyBorder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6" t="s">
        <v>0</v>
      </c>
      <c r="B1" s="96"/>
      <c r="C1" s="96"/>
      <c r="D1" s="96"/>
      <c r="E1" s="96"/>
      <c r="F1" s="96"/>
    </row>
    <row r="2" spans="1:6" ht="15.75" x14ac:dyDescent="0.25">
      <c r="A2" s="96" t="s">
        <v>1</v>
      </c>
      <c r="B2" s="96"/>
      <c r="C2" s="96"/>
      <c r="D2" s="96"/>
      <c r="E2" s="96"/>
      <c r="F2" s="96"/>
    </row>
    <row r="3" spans="1:6" ht="15.75" x14ac:dyDescent="0.25">
      <c r="A3" s="97" t="s">
        <v>2</v>
      </c>
      <c r="B3" s="97"/>
      <c r="C3" s="97"/>
      <c r="D3" s="97"/>
      <c r="E3" s="97"/>
      <c r="F3" s="97"/>
    </row>
    <row r="4" spans="1:6" ht="15.75" x14ac:dyDescent="0.25">
      <c r="A4" s="96" t="s">
        <v>3</v>
      </c>
      <c r="B4" s="96"/>
      <c r="C4" s="96"/>
      <c r="D4" s="96"/>
      <c r="E4" s="96"/>
      <c r="F4" s="96"/>
    </row>
    <row r="5" spans="1:6" ht="15.75" x14ac:dyDescent="0.25">
      <c r="A5" s="96" t="s">
        <v>4</v>
      </c>
      <c r="B5" s="96"/>
      <c r="C5" s="96"/>
      <c r="D5" s="96"/>
      <c r="E5" s="96"/>
      <c r="F5" s="96"/>
    </row>
    <row r="6" spans="1:6" ht="15.75" x14ac:dyDescent="0.25">
      <c r="A6" s="96" t="s">
        <v>5</v>
      </c>
      <c r="B6" s="96"/>
      <c r="C6" s="96"/>
      <c r="D6" s="96"/>
      <c r="E6" s="96"/>
      <c r="F6" s="96"/>
    </row>
    <row r="7" spans="1:6" ht="15.75" x14ac:dyDescent="0.25">
      <c r="A7" s="96" t="s">
        <v>6</v>
      </c>
      <c r="B7" s="96"/>
      <c r="C7" s="96"/>
      <c r="D7" s="96"/>
      <c r="E7" s="96"/>
      <c r="F7" s="96"/>
    </row>
    <row r="8" spans="1:6" ht="15.75" x14ac:dyDescent="0.25">
      <c r="A8" s="96" t="s">
        <v>88</v>
      </c>
      <c r="B8" s="96"/>
      <c r="C8" s="96"/>
      <c r="D8" s="96"/>
      <c r="E8" s="96"/>
      <c r="F8" s="96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5" t="s">
        <v>105</v>
      </c>
      <c r="B10" s="95"/>
      <c r="C10" s="95"/>
      <c r="D10" s="95"/>
      <c r="E10" s="95"/>
      <c r="F10" s="95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</row>
    <row r="2" spans="1:9" ht="15.75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</row>
    <row r="3" spans="1:9" ht="15.75" x14ac:dyDescent="0.25">
      <c r="A3" s="97" t="s">
        <v>2</v>
      </c>
      <c r="B3" s="97"/>
      <c r="C3" s="97"/>
      <c r="D3" s="97"/>
      <c r="E3" s="97"/>
      <c r="F3" s="97"/>
      <c r="G3" s="97"/>
      <c r="H3" s="97"/>
      <c r="I3" s="97"/>
    </row>
    <row r="4" spans="1:9" ht="15.75" x14ac:dyDescent="0.25">
      <c r="A4" s="96" t="s">
        <v>3</v>
      </c>
      <c r="B4" s="96"/>
      <c r="C4" s="96"/>
      <c r="D4" s="96"/>
      <c r="E4" s="96"/>
      <c r="F4" s="96"/>
      <c r="G4" s="96"/>
      <c r="H4" s="96"/>
      <c r="I4" s="96"/>
    </row>
    <row r="5" spans="1:9" ht="15.75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</row>
    <row r="6" spans="1:9" ht="15.75" x14ac:dyDescent="0.25">
      <c r="A6" s="96" t="s">
        <v>5</v>
      </c>
      <c r="B6" s="96"/>
      <c r="C6" s="96"/>
      <c r="D6" s="96"/>
      <c r="E6" s="96"/>
      <c r="F6" s="96"/>
      <c r="G6" s="96"/>
      <c r="H6" s="96"/>
      <c r="I6" s="96"/>
    </row>
    <row r="7" spans="1:9" ht="15.75" x14ac:dyDescent="0.25">
      <c r="A7" s="96" t="s">
        <v>6</v>
      </c>
      <c r="B7" s="96"/>
      <c r="C7" s="96"/>
      <c r="D7" s="96"/>
      <c r="E7" s="96"/>
      <c r="F7" s="96"/>
      <c r="G7" s="96"/>
      <c r="H7" s="96"/>
      <c r="I7" s="96"/>
    </row>
    <row r="8" spans="1:9" ht="15.75" x14ac:dyDescent="0.25">
      <c r="A8" s="96" t="s">
        <v>88</v>
      </c>
      <c r="B8" s="96"/>
      <c r="C8" s="96"/>
      <c r="D8" s="96"/>
      <c r="E8" s="96"/>
      <c r="F8" s="96"/>
      <c r="G8" s="96"/>
      <c r="H8" s="96"/>
      <c r="I8" s="96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8" t="s">
        <v>106</v>
      </c>
      <c r="B10" s="98"/>
      <c r="C10" s="98"/>
      <c r="D10" s="98"/>
      <c r="E10" s="98"/>
      <c r="F10" s="98"/>
      <c r="G10" s="98"/>
      <c r="H10" s="98"/>
      <c r="I10" s="98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27"/>
  <sheetViews>
    <sheetView tabSelected="1" view="pageBreakPreview" zoomScaleNormal="100" zoomScaleSheetLayoutView="100" zoomScalePageLayoutView="69" workbookViewId="0">
      <selection activeCell="E11" sqref="E11"/>
    </sheetView>
  </sheetViews>
  <sheetFormatPr baseColWidth="10" defaultRowHeight="15" x14ac:dyDescent="0.25"/>
  <cols>
    <col min="1" max="1" width="4.28515625" bestFit="1" customWidth="1"/>
    <col min="2" max="2" width="8.5703125" customWidth="1"/>
    <col min="3" max="3" width="24" style="71" customWidth="1"/>
    <col min="4" max="4" width="26.140625" style="72" customWidth="1"/>
    <col min="5" max="5" width="26" style="72" customWidth="1"/>
    <col min="6" max="6" width="13.5703125" customWidth="1"/>
    <col min="7" max="7" width="15.140625" customWidth="1"/>
    <col min="8" max="8" width="13.28515625" customWidth="1"/>
    <col min="9" max="9" width="12" customWidth="1"/>
    <col min="10" max="10" width="13.140625" customWidth="1"/>
    <col min="11" max="11" width="15" customWidth="1"/>
    <col min="12" max="12" width="14.7109375" style="70" customWidth="1"/>
    <col min="13" max="13" width="12.7109375" customWidth="1"/>
  </cols>
  <sheetData>
    <row r="1" spans="1:13" s="73" customFormat="1" ht="15.75" x14ac:dyDescent="0.25">
      <c r="A1" s="99" t="s">
        <v>230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s="73" customFormat="1" ht="15.75" x14ac:dyDescent="0.25">
      <c r="A2" s="99" t="s">
        <v>231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spans="1:13" s="73" customFormat="1" ht="15.75" x14ac:dyDescent="0.25">
      <c r="A3" s="101" t="s">
        <v>232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</row>
    <row r="4" spans="1:13" s="73" customFormat="1" ht="15.75" x14ac:dyDescent="0.25">
      <c r="A4" s="99" t="s">
        <v>233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3" s="73" customFormat="1" ht="15.75" x14ac:dyDescent="0.25">
      <c r="A5" s="99" t="s">
        <v>305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s="73" customFormat="1" ht="15.75" x14ac:dyDescent="0.25">
      <c r="A6" s="99" t="s">
        <v>313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</row>
    <row r="7" spans="1:13" s="73" customFormat="1" ht="15.75" x14ac:dyDescent="0.25">
      <c r="A7" s="99" t="s">
        <v>314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</row>
    <row r="8" spans="1:13" s="73" customFormat="1" ht="15.75" x14ac:dyDescent="0.25">
      <c r="A8" s="99" t="s">
        <v>312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</row>
    <row r="9" spans="1:13" ht="21" customHeight="1" thickBot="1" x14ac:dyDescent="0.3">
      <c r="A9" s="100" t="s">
        <v>234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95"/>
    </row>
    <row r="10" spans="1:13" s="75" customFormat="1" ht="43.5" customHeight="1" x14ac:dyDescent="0.25">
      <c r="A10" s="79" t="s">
        <v>58</v>
      </c>
      <c r="B10" s="80" t="s">
        <v>59</v>
      </c>
      <c r="C10" s="81" t="s">
        <v>80</v>
      </c>
      <c r="D10" s="82" t="s">
        <v>54</v>
      </c>
      <c r="E10" s="82" t="s">
        <v>55</v>
      </c>
      <c r="F10" s="82" t="s">
        <v>60</v>
      </c>
      <c r="G10" s="82" t="s">
        <v>120</v>
      </c>
      <c r="H10" s="82" t="s">
        <v>61</v>
      </c>
      <c r="I10" s="81" t="s">
        <v>119</v>
      </c>
      <c r="J10" s="81" t="s">
        <v>118</v>
      </c>
      <c r="K10" s="81" t="s">
        <v>64</v>
      </c>
      <c r="L10" s="83" t="s">
        <v>62</v>
      </c>
      <c r="M10" s="83" t="s">
        <v>63</v>
      </c>
    </row>
    <row r="11" spans="1:13" s="75" customFormat="1" ht="36" customHeight="1" x14ac:dyDescent="0.25">
      <c r="A11" s="74">
        <v>1</v>
      </c>
      <c r="B11" s="77" t="s">
        <v>190</v>
      </c>
      <c r="C11" s="128" t="s">
        <v>172</v>
      </c>
      <c r="D11" s="124" t="s">
        <v>202</v>
      </c>
      <c r="E11" s="125" t="s">
        <v>315</v>
      </c>
      <c r="F11" s="89">
        <v>4500</v>
      </c>
      <c r="G11" s="88">
        <v>0</v>
      </c>
      <c r="H11" s="89">
        <v>0</v>
      </c>
      <c r="I11" s="88">
        <v>250.00000000000003</v>
      </c>
      <c r="J11" s="88">
        <v>1125</v>
      </c>
      <c r="K11" s="88">
        <v>0</v>
      </c>
      <c r="L11" s="88">
        <f>SUBTOTAL(9,F11:K11)</f>
        <v>5875</v>
      </c>
      <c r="M11" s="86">
        <f>84+137</f>
        <v>221</v>
      </c>
    </row>
    <row r="12" spans="1:13" s="75" customFormat="1" ht="36" customHeight="1" x14ac:dyDescent="0.25">
      <c r="A12" s="74">
        <v>2</v>
      </c>
      <c r="B12" s="77" t="s">
        <v>190</v>
      </c>
      <c r="C12" s="128" t="s">
        <v>131</v>
      </c>
      <c r="D12" s="124" t="s">
        <v>202</v>
      </c>
      <c r="E12" s="125" t="s">
        <v>315</v>
      </c>
      <c r="F12" s="89">
        <v>4500</v>
      </c>
      <c r="G12" s="88">
        <v>0</v>
      </c>
      <c r="H12" s="89">
        <v>0</v>
      </c>
      <c r="I12" s="88">
        <v>250.00000000000003</v>
      </c>
      <c r="J12" s="88">
        <v>1125</v>
      </c>
      <c r="K12" s="88">
        <v>0</v>
      </c>
      <c r="L12" s="88">
        <f t="shared" ref="L12:L18" si="0">SUBTOTAL(9,F12:K12)</f>
        <v>5875</v>
      </c>
      <c r="M12" s="86">
        <f>121+527</f>
        <v>648</v>
      </c>
    </row>
    <row r="13" spans="1:13" s="75" customFormat="1" ht="36" customHeight="1" x14ac:dyDescent="0.25">
      <c r="A13" s="74">
        <v>3</v>
      </c>
      <c r="B13" s="77" t="s">
        <v>190</v>
      </c>
      <c r="C13" s="128" t="s">
        <v>152</v>
      </c>
      <c r="D13" s="124" t="s">
        <v>213</v>
      </c>
      <c r="E13" s="125" t="s">
        <v>316</v>
      </c>
      <c r="F13" s="89">
        <v>11000</v>
      </c>
      <c r="G13" s="88">
        <v>0</v>
      </c>
      <c r="H13" s="88">
        <v>375</v>
      </c>
      <c r="I13" s="88">
        <v>250.00000000000003</v>
      </c>
      <c r="J13" s="88">
        <v>2750</v>
      </c>
      <c r="K13" s="88">
        <v>0</v>
      </c>
      <c r="L13" s="88">
        <f t="shared" si="0"/>
        <v>14375</v>
      </c>
      <c r="M13" s="86"/>
    </row>
    <row r="14" spans="1:13" s="75" customFormat="1" ht="36" customHeight="1" x14ac:dyDescent="0.25">
      <c r="A14" s="74">
        <v>4</v>
      </c>
      <c r="B14" s="77" t="s">
        <v>190</v>
      </c>
      <c r="C14" s="128" t="s">
        <v>151</v>
      </c>
      <c r="D14" s="124" t="s">
        <v>246</v>
      </c>
      <c r="E14" s="125" t="s">
        <v>316</v>
      </c>
      <c r="F14" s="89">
        <v>15000</v>
      </c>
      <c r="G14" s="88">
        <v>0</v>
      </c>
      <c r="H14" s="88">
        <v>375</v>
      </c>
      <c r="I14" s="88">
        <v>250.00000000000003</v>
      </c>
      <c r="J14" s="88">
        <v>3750</v>
      </c>
      <c r="K14" s="88">
        <v>0</v>
      </c>
      <c r="L14" s="88">
        <f t="shared" si="0"/>
        <v>19375</v>
      </c>
      <c r="M14" s="86"/>
    </row>
    <row r="15" spans="1:13" s="75" customFormat="1" ht="36" customHeight="1" x14ac:dyDescent="0.25">
      <c r="A15" s="74">
        <v>5</v>
      </c>
      <c r="B15" s="77" t="s">
        <v>190</v>
      </c>
      <c r="C15" s="128" t="s">
        <v>303</v>
      </c>
      <c r="D15" s="124" t="s">
        <v>304</v>
      </c>
      <c r="E15" s="125" t="s">
        <v>324</v>
      </c>
      <c r="F15" s="89">
        <v>14032.26</v>
      </c>
      <c r="G15" s="88">
        <v>0</v>
      </c>
      <c r="H15" s="88">
        <v>350.81</v>
      </c>
      <c r="I15" s="88">
        <v>233.87</v>
      </c>
      <c r="J15" s="88">
        <v>3508.06</v>
      </c>
      <c r="K15" s="88">
        <v>0</v>
      </c>
      <c r="L15" s="88">
        <f t="shared" si="0"/>
        <v>18125</v>
      </c>
      <c r="M15" s="86"/>
    </row>
    <row r="16" spans="1:13" s="75" customFormat="1" ht="36" customHeight="1" x14ac:dyDescent="0.25">
      <c r="A16" s="74">
        <v>6</v>
      </c>
      <c r="B16" s="77" t="s">
        <v>190</v>
      </c>
      <c r="C16" s="128" t="s">
        <v>129</v>
      </c>
      <c r="D16" s="124" t="s">
        <v>222</v>
      </c>
      <c r="E16" s="125" t="s">
        <v>317</v>
      </c>
      <c r="F16" s="89">
        <v>6000</v>
      </c>
      <c r="G16" s="88">
        <v>0</v>
      </c>
      <c r="H16" s="89">
        <v>0</v>
      </c>
      <c r="I16" s="88">
        <v>250.00000000000003</v>
      </c>
      <c r="J16" s="88">
        <v>1500</v>
      </c>
      <c r="K16" s="88">
        <v>0</v>
      </c>
      <c r="L16" s="88">
        <f t="shared" si="0"/>
        <v>7750</v>
      </c>
      <c r="M16" s="86"/>
    </row>
    <row r="17" spans="1:13" s="75" customFormat="1" ht="36" customHeight="1" x14ac:dyDescent="0.25">
      <c r="A17" s="74">
        <v>7</v>
      </c>
      <c r="B17" s="77" t="s">
        <v>190</v>
      </c>
      <c r="C17" s="128" t="s">
        <v>138</v>
      </c>
      <c r="D17" s="124" t="s">
        <v>208</v>
      </c>
      <c r="E17" s="125" t="s">
        <v>318</v>
      </c>
      <c r="F17" s="89">
        <v>8000</v>
      </c>
      <c r="G17" s="88">
        <v>0</v>
      </c>
      <c r="H17" s="88">
        <v>375</v>
      </c>
      <c r="I17" s="88">
        <v>250.00000000000003</v>
      </c>
      <c r="J17" s="88">
        <v>2000.0000000000002</v>
      </c>
      <c r="K17" s="88">
        <v>0</v>
      </c>
      <c r="L17" s="88">
        <f t="shared" si="0"/>
        <v>10625</v>
      </c>
      <c r="M17" s="86"/>
    </row>
    <row r="18" spans="1:13" s="75" customFormat="1" ht="36" customHeight="1" x14ac:dyDescent="0.25">
      <c r="A18" s="74">
        <v>8</v>
      </c>
      <c r="B18" s="77" t="s">
        <v>190</v>
      </c>
      <c r="C18" s="128" t="s">
        <v>265</v>
      </c>
      <c r="D18" s="124" t="s">
        <v>204</v>
      </c>
      <c r="E18" s="125" t="s">
        <v>315</v>
      </c>
      <c r="F18" s="89">
        <v>3000</v>
      </c>
      <c r="G18" s="88">
        <v>0</v>
      </c>
      <c r="H18" s="89">
        <v>0</v>
      </c>
      <c r="I18" s="88">
        <v>250.00000000000003</v>
      </c>
      <c r="J18" s="89">
        <v>750</v>
      </c>
      <c r="K18" s="88">
        <v>0</v>
      </c>
      <c r="L18" s="88">
        <f t="shared" si="0"/>
        <v>4000</v>
      </c>
      <c r="M18" s="86"/>
    </row>
    <row r="19" spans="1:13" s="75" customFormat="1" ht="36" customHeight="1" x14ac:dyDescent="0.25">
      <c r="A19" s="74">
        <v>9</v>
      </c>
      <c r="B19" s="77" t="s">
        <v>245</v>
      </c>
      <c r="C19" s="128" t="s">
        <v>244</v>
      </c>
      <c r="D19" s="124" t="s">
        <v>268</v>
      </c>
      <c r="E19" s="125" t="s">
        <v>327</v>
      </c>
      <c r="F19" s="89">
        <v>25000</v>
      </c>
      <c r="G19" s="88">
        <v>0</v>
      </c>
      <c r="H19" s="88">
        <v>375.0000000000004</v>
      </c>
      <c r="I19" s="88">
        <v>250.00000000000006</v>
      </c>
      <c r="J19" s="88">
        <v>0</v>
      </c>
      <c r="K19" s="88">
        <v>0</v>
      </c>
      <c r="L19" s="88" t="e">
        <f>+F19+#REF!+G19+#REF!+H19+#REF!+#REF!+I19+J19+K19+#REF!</f>
        <v>#REF!</v>
      </c>
      <c r="M19" s="86"/>
    </row>
    <row r="20" spans="1:13" s="75" customFormat="1" ht="36" customHeight="1" x14ac:dyDescent="0.25">
      <c r="A20" s="74">
        <v>10</v>
      </c>
      <c r="B20" s="77" t="s">
        <v>190</v>
      </c>
      <c r="C20" s="128" t="s">
        <v>149</v>
      </c>
      <c r="D20" s="124" t="s">
        <v>212</v>
      </c>
      <c r="E20" s="125" t="s">
        <v>319</v>
      </c>
      <c r="F20" s="88">
        <v>8000</v>
      </c>
      <c r="G20" s="88">
        <v>0</v>
      </c>
      <c r="H20" s="88">
        <v>0</v>
      </c>
      <c r="I20" s="88">
        <v>250.00000000000003</v>
      </c>
      <c r="J20" s="88">
        <v>2000.0000000000002</v>
      </c>
      <c r="K20" s="88">
        <v>0</v>
      </c>
      <c r="L20" s="88">
        <f t="shared" ref="L20:L33" si="1">SUBTOTAL(9,F20:K20)</f>
        <v>10250</v>
      </c>
      <c r="M20" s="86">
        <v>531</v>
      </c>
    </row>
    <row r="21" spans="1:13" s="75" customFormat="1" ht="36" customHeight="1" x14ac:dyDescent="0.25">
      <c r="A21" s="74">
        <v>11</v>
      </c>
      <c r="B21" s="77" t="s">
        <v>190</v>
      </c>
      <c r="C21" s="128" t="s">
        <v>255</v>
      </c>
      <c r="D21" s="124" t="s">
        <v>216</v>
      </c>
      <c r="E21" s="125" t="s">
        <v>320</v>
      </c>
      <c r="F21" s="89">
        <v>8000</v>
      </c>
      <c r="G21" s="88">
        <v>0</v>
      </c>
      <c r="H21" s="89">
        <v>0</v>
      </c>
      <c r="I21" s="88">
        <v>250.00000000000003</v>
      </c>
      <c r="J21" s="89">
        <v>2000.0000000000002</v>
      </c>
      <c r="K21" s="88">
        <v>0</v>
      </c>
      <c r="L21" s="88">
        <f t="shared" si="1"/>
        <v>10250</v>
      </c>
      <c r="M21" s="86"/>
    </row>
    <row r="22" spans="1:13" s="75" customFormat="1" ht="36" customHeight="1" x14ac:dyDescent="0.25">
      <c r="A22" s="74">
        <v>12</v>
      </c>
      <c r="B22" s="77" t="s">
        <v>190</v>
      </c>
      <c r="C22" s="128" t="s">
        <v>128</v>
      </c>
      <c r="D22" s="125" t="s">
        <v>200</v>
      </c>
      <c r="E22" s="125" t="s">
        <v>321</v>
      </c>
      <c r="F22" s="89">
        <v>7000</v>
      </c>
      <c r="G22" s="88">
        <v>0</v>
      </c>
      <c r="H22" s="89">
        <v>0</v>
      </c>
      <c r="I22" s="88">
        <v>250.00000000000003</v>
      </c>
      <c r="J22" s="88">
        <v>1750</v>
      </c>
      <c r="K22" s="88">
        <v>0</v>
      </c>
      <c r="L22" s="88">
        <f t="shared" si="1"/>
        <v>9000</v>
      </c>
      <c r="M22" s="86"/>
    </row>
    <row r="23" spans="1:13" s="75" customFormat="1" ht="36" customHeight="1" x14ac:dyDescent="0.25">
      <c r="A23" s="74">
        <v>13</v>
      </c>
      <c r="B23" s="77" t="s">
        <v>190</v>
      </c>
      <c r="C23" s="128" t="s">
        <v>187</v>
      </c>
      <c r="D23" s="124" t="s">
        <v>228</v>
      </c>
      <c r="E23" s="125" t="s">
        <v>322</v>
      </c>
      <c r="F23" s="88">
        <v>7000</v>
      </c>
      <c r="G23" s="88">
        <v>0</v>
      </c>
      <c r="H23" s="89">
        <v>0</v>
      </c>
      <c r="I23" s="88">
        <v>250.00000000000003</v>
      </c>
      <c r="J23" s="88">
        <v>1750</v>
      </c>
      <c r="K23" s="88">
        <v>0</v>
      </c>
      <c r="L23" s="88">
        <f t="shared" si="1"/>
        <v>9000</v>
      </c>
      <c r="M23" s="86">
        <v>127</v>
      </c>
    </row>
    <row r="24" spans="1:13" s="75" customFormat="1" ht="36" customHeight="1" x14ac:dyDescent="0.25">
      <c r="A24" s="74">
        <v>14</v>
      </c>
      <c r="B24" s="77" t="s">
        <v>190</v>
      </c>
      <c r="C24" s="128" t="s">
        <v>158</v>
      </c>
      <c r="D24" s="124" t="s">
        <v>215</v>
      </c>
      <c r="E24" s="125" t="s">
        <v>320</v>
      </c>
      <c r="F24" s="88">
        <v>10000</v>
      </c>
      <c r="G24" s="88">
        <v>0</v>
      </c>
      <c r="H24" s="88">
        <v>0</v>
      </c>
      <c r="I24" s="88">
        <v>250.00000000000003</v>
      </c>
      <c r="J24" s="88">
        <v>2500</v>
      </c>
      <c r="K24" s="88">
        <v>0</v>
      </c>
      <c r="L24" s="88">
        <f t="shared" si="1"/>
        <v>12750</v>
      </c>
      <c r="M24" s="86"/>
    </row>
    <row r="25" spans="1:13" s="75" customFormat="1" ht="36" customHeight="1" x14ac:dyDescent="0.25">
      <c r="A25" s="74">
        <v>15</v>
      </c>
      <c r="B25" s="77" t="s">
        <v>190</v>
      </c>
      <c r="C25" s="128" t="s">
        <v>306</v>
      </c>
      <c r="D25" s="124" t="s">
        <v>248</v>
      </c>
      <c r="E25" s="125" t="s">
        <v>326</v>
      </c>
      <c r="F25" s="88">
        <v>24107.14</v>
      </c>
      <c r="G25" s="88">
        <v>0</v>
      </c>
      <c r="H25" s="89">
        <v>602.67999999999995</v>
      </c>
      <c r="I25" s="88">
        <v>401.79</v>
      </c>
      <c r="J25" s="88">
        <v>6026.79</v>
      </c>
      <c r="K25" s="88"/>
      <c r="L25" s="88">
        <f t="shared" si="1"/>
        <v>31138.400000000001</v>
      </c>
      <c r="M25" s="86"/>
    </row>
    <row r="26" spans="1:13" s="75" customFormat="1" ht="36" customHeight="1" x14ac:dyDescent="0.25">
      <c r="A26" s="74">
        <v>16</v>
      </c>
      <c r="B26" s="77" t="s">
        <v>190</v>
      </c>
      <c r="C26" s="128" t="s">
        <v>132</v>
      </c>
      <c r="D26" s="124" t="s">
        <v>202</v>
      </c>
      <c r="E26" s="125" t="s">
        <v>315</v>
      </c>
      <c r="F26" s="89">
        <v>4500</v>
      </c>
      <c r="G26" s="88">
        <v>0</v>
      </c>
      <c r="H26" s="89">
        <v>0</v>
      </c>
      <c r="I26" s="88">
        <v>250.00000000000003</v>
      </c>
      <c r="J26" s="88">
        <v>1125</v>
      </c>
      <c r="K26" s="88">
        <v>0</v>
      </c>
      <c r="L26" s="88">
        <f t="shared" si="1"/>
        <v>5875</v>
      </c>
      <c r="M26" s="86">
        <f>1152+226</f>
        <v>1378</v>
      </c>
    </row>
    <row r="27" spans="1:13" s="75" customFormat="1" ht="36" customHeight="1" x14ac:dyDescent="0.25">
      <c r="A27" s="74">
        <v>17</v>
      </c>
      <c r="B27" s="77" t="s">
        <v>190</v>
      </c>
      <c r="C27" s="128" t="s">
        <v>170</v>
      </c>
      <c r="D27" s="124" t="s">
        <v>221</v>
      </c>
      <c r="E27" s="125" t="s">
        <v>315</v>
      </c>
      <c r="F27" s="89">
        <v>5000</v>
      </c>
      <c r="G27" s="88">
        <v>0</v>
      </c>
      <c r="H27" s="89">
        <v>0</v>
      </c>
      <c r="I27" s="88">
        <v>250.00000000000003</v>
      </c>
      <c r="J27" s="88">
        <v>1250</v>
      </c>
      <c r="K27" s="88">
        <v>0</v>
      </c>
      <c r="L27" s="88">
        <f t="shared" si="1"/>
        <v>6500</v>
      </c>
      <c r="M27" s="86"/>
    </row>
    <row r="28" spans="1:13" s="75" customFormat="1" ht="36" customHeight="1" x14ac:dyDescent="0.25">
      <c r="A28" s="74">
        <v>18</v>
      </c>
      <c r="B28" s="77" t="s">
        <v>190</v>
      </c>
      <c r="C28" s="128" t="s">
        <v>125</v>
      </c>
      <c r="D28" s="125" t="s">
        <v>195</v>
      </c>
      <c r="E28" s="125" t="s">
        <v>323</v>
      </c>
      <c r="F28" s="89">
        <v>8000</v>
      </c>
      <c r="G28" s="88">
        <v>0</v>
      </c>
      <c r="H28" s="89">
        <v>0</v>
      </c>
      <c r="I28" s="88">
        <v>250.00000000000003</v>
      </c>
      <c r="J28" s="88">
        <v>2000.0000000000002</v>
      </c>
      <c r="K28" s="88">
        <v>0</v>
      </c>
      <c r="L28" s="88">
        <f t="shared" si="1"/>
        <v>10250</v>
      </c>
      <c r="M28" s="86"/>
    </row>
    <row r="29" spans="1:13" s="75" customFormat="1" ht="36" customHeight="1" x14ac:dyDescent="0.25">
      <c r="A29" s="74">
        <v>19</v>
      </c>
      <c r="B29" s="77" t="s">
        <v>190</v>
      </c>
      <c r="C29" s="128" t="s">
        <v>135</v>
      </c>
      <c r="D29" s="124" t="s">
        <v>204</v>
      </c>
      <c r="E29" s="125" t="s">
        <v>315</v>
      </c>
      <c r="F29" s="89">
        <v>3000</v>
      </c>
      <c r="G29" s="88">
        <v>0</v>
      </c>
      <c r="H29" s="89">
        <v>0</v>
      </c>
      <c r="I29" s="88">
        <v>250.00000000000003</v>
      </c>
      <c r="J29" s="88">
        <v>750</v>
      </c>
      <c r="K29" s="88">
        <v>0</v>
      </c>
      <c r="L29" s="88">
        <f t="shared" si="1"/>
        <v>4000</v>
      </c>
      <c r="M29" s="86"/>
    </row>
    <row r="30" spans="1:13" s="75" customFormat="1" ht="36" customHeight="1" x14ac:dyDescent="0.25">
      <c r="A30" s="74">
        <v>20</v>
      </c>
      <c r="B30" s="77" t="s">
        <v>190</v>
      </c>
      <c r="C30" s="128" t="s">
        <v>147</v>
      </c>
      <c r="D30" s="124" t="s">
        <v>212</v>
      </c>
      <c r="E30" s="125" t="s">
        <v>319</v>
      </c>
      <c r="F30" s="88">
        <v>8000</v>
      </c>
      <c r="G30" s="88">
        <v>0</v>
      </c>
      <c r="H30" s="88">
        <v>0</v>
      </c>
      <c r="I30" s="88">
        <v>250.00000000000003</v>
      </c>
      <c r="J30" s="88">
        <v>2000.0000000000002</v>
      </c>
      <c r="K30" s="88">
        <v>0</v>
      </c>
      <c r="L30" s="88">
        <f t="shared" si="1"/>
        <v>10250</v>
      </c>
      <c r="M30" s="86">
        <v>136</v>
      </c>
    </row>
    <row r="31" spans="1:13" s="75" customFormat="1" ht="36" customHeight="1" x14ac:dyDescent="0.25">
      <c r="A31" s="74">
        <v>21</v>
      </c>
      <c r="B31" s="77" t="s">
        <v>190</v>
      </c>
      <c r="C31" s="128" t="s">
        <v>307</v>
      </c>
      <c r="D31" s="124" t="s">
        <v>214</v>
      </c>
      <c r="E31" s="125" t="s">
        <v>316</v>
      </c>
      <c r="F31" s="88">
        <v>10290.32</v>
      </c>
      <c r="G31" s="90">
        <v>0</v>
      </c>
      <c r="H31" s="93">
        <v>350.81</v>
      </c>
      <c r="I31" s="88">
        <v>233.87</v>
      </c>
      <c r="J31" s="88">
        <v>2572.58</v>
      </c>
      <c r="K31" s="88">
        <v>0</v>
      </c>
      <c r="L31" s="88">
        <f t="shared" si="1"/>
        <v>13447.58</v>
      </c>
      <c r="M31" s="86"/>
    </row>
    <row r="32" spans="1:13" s="75" customFormat="1" ht="36" customHeight="1" x14ac:dyDescent="0.25">
      <c r="A32" s="74">
        <v>22</v>
      </c>
      <c r="B32" s="77" t="s">
        <v>190</v>
      </c>
      <c r="C32" s="128" t="s">
        <v>249</v>
      </c>
      <c r="D32" s="124" t="s">
        <v>225</v>
      </c>
      <c r="E32" s="125" t="s">
        <v>324</v>
      </c>
      <c r="F32" s="89">
        <v>11000</v>
      </c>
      <c r="G32" s="88">
        <v>0</v>
      </c>
      <c r="H32" s="88">
        <v>375</v>
      </c>
      <c r="I32" s="88">
        <v>250</v>
      </c>
      <c r="J32" s="89">
        <v>2750</v>
      </c>
      <c r="K32" s="88">
        <v>0</v>
      </c>
      <c r="L32" s="88">
        <f t="shared" si="1"/>
        <v>14375</v>
      </c>
      <c r="M32" s="86"/>
    </row>
    <row r="33" spans="1:13" s="75" customFormat="1" ht="36" customHeight="1" x14ac:dyDescent="0.25">
      <c r="A33" s="74">
        <v>23</v>
      </c>
      <c r="B33" s="77" t="s">
        <v>190</v>
      </c>
      <c r="C33" s="128" t="s">
        <v>174</v>
      </c>
      <c r="D33" s="124" t="s">
        <v>222</v>
      </c>
      <c r="E33" s="125" t="s">
        <v>319</v>
      </c>
      <c r="F33" s="88">
        <v>6000</v>
      </c>
      <c r="G33" s="88">
        <v>0</v>
      </c>
      <c r="H33" s="88">
        <v>0</v>
      </c>
      <c r="I33" s="88">
        <v>250.00000000000003</v>
      </c>
      <c r="J33" s="88">
        <v>1500</v>
      </c>
      <c r="K33" s="88">
        <v>0</v>
      </c>
      <c r="L33" s="88">
        <f t="shared" si="1"/>
        <v>7750</v>
      </c>
      <c r="M33" s="86"/>
    </row>
    <row r="34" spans="1:13" s="75" customFormat="1" ht="36" customHeight="1" x14ac:dyDescent="0.25">
      <c r="A34" s="74">
        <v>24</v>
      </c>
      <c r="B34" s="77" t="s">
        <v>245</v>
      </c>
      <c r="C34" s="128" t="s">
        <v>243</v>
      </c>
      <c r="D34" s="124" t="s">
        <v>269</v>
      </c>
      <c r="E34" s="125" t="s">
        <v>316</v>
      </c>
      <c r="F34" s="89">
        <v>22000</v>
      </c>
      <c r="G34" s="88">
        <v>0</v>
      </c>
      <c r="H34" s="88">
        <v>375.0000000000004</v>
      </c>
      <c r="I34" s="88">
        <v>250.00000000000006</v>
      </c>
      <c r="J34" s="88">
        <v>0</v>
      </c>
      <c r="K34" s="88">
        <v>0</v>
      </c>
      <c r="L34" s="88" t="e">
        <f>+F34+#REF!+G34+#REF!+H34+#REF!+#REF!+I34+J34+K34+#REF!</f>
        <v>#REF!</v>
      </c>
      <c r="M34" s="86"/>
    </row>
    <row r="35" spans="1:13" s="75" customFormat="1" ht="36" customHeight="1" x14ac:dyDescent="0.25">
      <c r="A35" s="74">
        <v>25</v>
      </c>
      <c r="B35" s="77" t="s">
        <v>190</v>
      </c>
      <c r="C35" s="128" t="s">
        <v>252</v>
      </c>
      <c r="D35" s="124" t="s">
        <v>260</v>
      </c>
      <c r="E35" s="125" t="s">
        <v>325</v>
      </c>
      <c r="F35" s="89">
        <v>7000</v>
      </c>
      <c r="G35" s="88">
        <v>0</v>
      </c>
      <c r="H35" s="89">
        <v>0</v>
      </c>
      <c r="I35" s="88">
        <v>250.00000000000003</v>
      </c>
      <c r="J35" s="89">
        <v>1750</v>
      </c>
      <c r="K35" s="88">
        <v>0</v>
      </c>
      <c r="L35" s="88">
        <f t="shared" ref="L35:L97" si="2">SUBTOTAL(9,F35:K35)</f>
        <v>9000</v>
      </c>
      <c r="M35" s="92"/>
    </row>
    <row r="36" spans="1:13" s="75" customFormat="1" ht="36" customHeight="1" x14ac:dyDescent="0.25">
      <c r="A36" s="74">
        <v>26</v>
      </c>
      <c r="B36" s="77" t="s">
        <v>190</v>
      </c>
      <c r="C36" s="128" t="s">
        <v>145</v>
      </c>
      <c r="D36" s="124" t="s">
        <v>212</v>
      </c>
      <c r="E36" s="125" t="s">
        <v>319</v>
      </c>
      <c r="F36" s="88">
        <v>8000</v>
      </c>
      <c r="G36" s="88">
        <v>0</v>
      </c>
      <c r="H36" s="88">
        <v>0</v>
      </c>
      <c r="I36" s="88">
        <v>250.00000000000003</v>
      </c>
      <c r="J36" s="88">
        <v>2000.0000000000002</v>
      </c>
      <c r="K36" s="88">
        <v>0</v>
      </c>
      <c r="L36" s="88">
        <f t="shared" si="2"/>
        <v>10250</v>
      </c>
      <c r="M36" s="93">
        <v>1030</v>
      </c>
    </row>
    <row r="37" spans="1:13" s="75" customFormat="1" ht="36" customHeight="1" x14ac:dyDescent="0.2">
      <c r="A37" s="74">
        <v>27</v>
      </c>
      <c r="B37" s="77" t="s">
        <v>190</v>
      </c>
      <c r="C37" s="128" t="s">
        <v>297</v>
      </c>
      <c r="D37" s="124" t="s">
        <v>298</v>
      </c>
      <c r="E37" s="125" t="s">
        <v>317</v>
      </c>
      <c r="F37" s="89">
        <v>11000</v>
      </c>
      <c r="G37" s="94"/>
      <c r="H37" s="88">
        <v>375</v>
      </c>
      <c r="I37" s="88">
        <v>250</v>
      </c>
      <c r="J37" s="88">
        <v>2750</v>
      </c>
      <c r="K37" s="94"/>
      <c r="L37" s="88">
        <f t="shared" si="2"/>
        <v>14375</v>
      </c>
      <c r="M37" s="87"/>
    </row>
    <row r="38" spans="1:13" s="75" customFormat="1" ht="36" customHeight="1" x14ac:dyDescent="0.25">
      <c r="A38" s="74">
        <v>28</v>
      </c>
      <c r="B38" s="77" t="s">
        <v>190</v>
      </c>
      <c r="C38" s="128" t="s">
        <v>284</v>
      </c>
      <c r="D38" s="124" t="s">
        <v>285</v>
      </c>
      <c r="E38" s="125" t="s">
        <v>317</v>
      </c>
      <c r="F38" s="89">
        <v>11000</v>
      </c>
      <c r="G38" s="88">
        <v>0</v>
      </c>
      <c r="H38" s="89">
        <v>375</v>
      </c>
      <c r="I38" s="88">
        <v>250</v>
      </c>
      <c r="J38" s="89">
        <v>2750</v>
      </c>
      <c r="K38" s="88">
        <v>0</v>
      </c>
      <c r="L38" s="88">
        <f t="shared" si="2"/>
        <v>14375</v>
      </c>
      <c r="M38" s="86"/>
    </row>
    <row r="39" spans="1:13" s="75" customFormat="1" ht="36" customHeight="1" x14ac:dyDescent="0.25">
      <c r="A39" s="74">
        <v>29</v>
      </c>
      <c r="B39" s="77" t="s">
        <v>190</v>
      </c>
      <c r="C39" s="129" t="s">
        <v>258</v>
      </c>
      <c r="D39" s="124" t="s">
        <v>215</v>
      </c>
      <c r="E39" s="125" t="s">
        <v>320</v>
      </c>
      <c r="F39" s="89">
        <v>10000</v>
      </c>
      <c r="G39" s="88">
        <v>0</v>
      </c>
      <c r="H39" s="89">
        <v>0</v>
      </c>
      <c r="I39" s="88">
        <v>250.00000000000003</v>
      </c>
      <c r="J39" s="89">
        <v>2500</v>
      </c>
      <c r="K39" s="88">
        <v>0</v>
      </c>
      <c r="L39" s="88">
        <f t="shared" si="2"/>
        <v>12750</v>
      </c>
      <c r="M39" s="86"/>
    </row>
    <row r="40" spans="1:13" s="75" customFormat="1" ht="36" customHeight="1" x14ac:dyDescent="0.25">
      <c r="A40" s="74">
        <v>30</v>
      </c>
      <c r="B40" s="77" t="s">
        <v>190</v>
      </c>
      <c r="C40" s="128" t="s">
        <v>276</v>
      </c>
      <c r="D40" s="124" t="s">
        <v>211</v>
      </c>
      <c r="E40" s="125" t="s">
        <v>319</v>
      </c>
      <c r="F40" s="88">
        <v>11000</v>
      </c>
      <c r="G40" s="88"/>
      <c r="H40" s="88">
        <v>375</v>
      </c>
      <c r="I40" s="88">
        <v>250</v>
      </c>
      <c r="J40" s="88">
        <f>3125-375</f>
        <v>2750</v>
      </c>
      <c r="K40" s="88">
        <v>0</v>
      </c>
      <c r="L40" s="88">
        <f t="shared" si="2"/>
        <v>14375</v>
      </c>
      <c r="M40" s="86"/>
    </row>
    <row r="41" spans="1:13" s="75" customFormat="1" ht="36" customHeight="1" x14ac:dyDescent="0.25">
      <c r="A41" s="74">
        <v>31</v>
      </c>
      <c r="B41" s="77" t="s">
        <v>190</v>
      </c>
      <c r="C41" s="128" t="s">
        <v>281</v>
      </c>
      <c r="D41" s="124" t="s">
        <v>282</v>
      </c>
      <c r="E41" s="125" t="s">
        <v>321</v>
      </c>
      <c r="F41" s="89">
        <v>8000</v>
      </c>
      <c r="G41" s="88">
        <v>0</v>
      </c>
      <c r="H41" s="89">
        <v>0</v>
      </c>
      <c r="I41" s="88">
        <v>250</v>
      </c>
      <c r="J41" s="89">
        <v>2000</v>
      </c>
      <c r="K41" s="88">
        <v>0</v>
      </c>
      <c r="L41" s="88">
        <f t="shared" si="2"/>
        <v>10250</v>
      </c>
      <c r="M41" s="92"/>
    </row>
    <row r="42" spans="1:13" s="75" customFormat="1" ht="36" customHeight="1" x14ac:dyDescent="0.25">
      <c r="A42" s="74">
        <v>32</v>
      </c>
      <c r="B42" s="77" t="s">
        <v>190</v>
      </c>
      <c r="C42" s="128" t="s">
        <v>181</v>
      </c>
      <c r="D42" s="124" t="s">
        <v>216</v>
      </c>
      <c r="E42" s="125" t="s">
        <v>320</v>
      </c>
      <c r="F42" s="89">
        <v>8000</v>
      </c>
      <c r="G42" s="88">
        <v>0</v>
      </c>
      <c r="H42" s="89">
        <v>0</v>
      </c>
      <c r="I42" s="88">
        <v>250.00000000000003</v>
      </c>
      <c r="J42" s="88">
        <v>2000.0000000000002</v>
      </c>
      <c r="K42" s="88">
        <v>0</v>
      </c>
      <c r="L42" s="88">
        <f t="shared" si="2"/>
        <v>10250</v>
      </c>
      <c r="M42" s="86"/>
    </row>
    <row r="43" spans="1:13" s="75" customFormat="1" ht="36" customHeight="1" x14ac:dyDescent="0.25">
      <c r="A43" s="74">
        <v>33</v>
      </c>
      <c r="B43" s="77" t="s">
        <v>190</v>
      </c>
      <c r="C43" s="128" t="s">
        <v>183</v>
      </c>
      <c r="D43" s="125" t="s">
        <v>196</v>
      </c>
      <c r="E43" s="125" t="s">
        <v>323</v>
      </c>
      <c r="F43" s="89">
        <v>5500</v>
      </c>
      <c r="G43" s="88">
        <v>0</v>
      </c>
      <c r="H43" s="89">
        <v>0</v>
      </c>
      <c r="I43" s="88">
        <v>250.00000000000003</v>
      </c>
      <c r="J43" s="88">
        <v>1375</v>
      </c>
      <c r="K43" s="88">
        <v>0</v>
      </c>
      <c r="L43" s="88">
        <f t="shared" si="2"/>
        <v>7125</v>
      </c>
      <c r="M43" s="86"/>
    </row>
    <row r="44" spans="1:13" s="75" customFormat="1" ht="36" customHeight="1" x14ac:dyDescent="0.25">
      <c r="A44" s="74">
        <v>34</v>
      </c>
      <c r="B44" s="77" t="s">
        <v>190</v>
      </c>
      <c r="C44" s="128" t="s">
        <v>157</v>
      </c>
      <c r="D44" s="124" t="s">
        <v>215</v>
      </c>
      <c r="E44" s="125" t="s">
        <v>320</v>
      </c>
      <c r="F44" s="88">
        <v>10000</v>
      </c>
      <c r="G44" s="88">
        <v>0</v>
      </c>
      <c r="H44" s="88">
        <v>0</v>
      </c>
      <c r="I44" s="88">
        <v>250.00000000000003</v>
      </c>
      <c r="J44" s="88">
        <v>2500</v>
      </c>
      <c r="K44" s="88">
        <v>0</v>
      </c>
      <c r="L44" s="88">
        <f t="shared" si="2"/>
        <v>12750</v>
      </c>
      <c r="M44" s="92"/>
    </row>
    <row r="45" spans="1:13" s="75" customFormat="1" ht="36" customHeight="1" x14ac:dyDescent="0.25">
      <c r="A45" s="74">
        <v>35</v>
      </c>
      <c r="B45" s="77" t="s">
        <v>190</v>
      </c>
      <c r="C45" s="128" t="s">
        <v>154</v>
      </c>
      <c r="D45" s="124" t="s">
        <v>214</v>
      </c>
      <c r="E45" s="125" t="s">
        <v>316</v>
      </c>
      <c r="F45" s="89">
        <v>11000</v>
      </c>
      <c r="G45" s="88">
        <v>0</v>
      </c>
      <c r="H45" s="88">
        <v>375</v>
      </c>
      <c r="I45" s="88">
        <v>250.00000000000003</v>
      </c>
      <c r="J45" s="88">
        <v>2750</v>
      </c>
      <c r="K45" s="88">
        <v>0</v>
      </c>
      <c r="L45" s="88">
        <f t="shared" si="2"/>
        <v>14375</v>
      </c>
      <c r="M45" s="92"/>
    </row>
    <row r="46" spans="1:13" s="75" customFormat="1" ht="36" customHeight="1" x14ac:dyDescent="0.25">
      <c r="A46" s="74">
        <v>36</v>
      </c>
      <c r="B46" s="77" t="s">
        <v>190</v>
      </c>
      <c r="C46" s="128" t="s">
        <v>167</v>
      </c>
      <c r="D46" s="124" t="s">
        <v>218</v>
      </c>
      <c r="E46" s="125" t="s">
        <v>326</v>
      </c>
      <c r="F46" s="89">
        <v>7000</v>
      </c>
      <c r="G46" s="88">
        <v>0</v>
      </c>
      <c r="H46" s="88">
        <v>375</v>
      </c>
      <c r="I46" s="88">
        <v>250.00000000000003</v>
      </c>
      <c r="J46" s="88">
        <v>1750</v>
      </c>
      <c r="K46" s="88">
        <v>0</v>
      </c>
      <c r="L46" s="88">
        <f t="shared" si="2"/>
        <v>9375</v>
      </c>
      <c r="M46" s="92">
        <v>226</v>
      </c>
    </row>
    <row r="47" spans="1:13" s="75" customFormat="1" ht="36" customHeight="1" x14ac:dyDescent="0.25">
      <c r="A47" s="74">
        <v>37</v>
      </c>
      <c r="B47" s="77" t="s">
        <v>190</v>
      </c>
      <c r="C47" s="128" t="s">
        <v>254</v>
      </c>
      <c r="D47" s="124" t="s">
        <v>216</v>
      </c>
      <c r="E47" s="125" t="s">
        <v>320</v>
      </c>
      <c r="F47" s="89">
        <v>8000</v>
      </c>
      <c r="G47" s="88">
        <v>0</v>
      </c>
      <c r="H47" s="89">
        <v>0</v>
      </c>
      <c r="I47" s="88">
        <v>250.00000000000003</v>
      </c>
      <c r="J47" s="89">
        <v>2000.0000000000002</v>
      </c>
      <c r="K47" s="88">
        <v>0</v>
      </c>
      <c r="L47" s="88">
        <f t="shared" si="2"/>
        <v>10250</v>
      </c>
      <c r="M47" s="86"/>
    </row>
    <row r="48" spans="1:13" s="75" customFormat="1" ht="36" customHeight="1" x14ac:dyDescent="0.25">
      <c r="A48" s="74">
        <v>38</v>
      </c>
      <c r="B48" s="77" t="s">
        <v>190</v>
      </c>
      <c r="C48" s="128" t="s">
        <v>165</v>
      </c>
      <c r="D48" s="124" t="s">
        <v>216</v>
      </c>
      <c r="E48" s="125" t="s">
        <v>320</v>
      </c>
      <c r="F48" s="89">
        <v>8000</v>
      </c>
      <c r="G48" s="88">
        <v>0</v>
      </c>
      <c r="H48" s="89">
        <v>0</v>
      </c>
      <c r="I48" s="88">
        <v>250.00000000000003</v>
      </c>
      <c r="J48" s="88">
        <v>2000.0000000000002</v>
      </c>
      <c r="K48" s="88">
        <v>0</v>
      </c>
      <c r="L48" s="88">
        <f t="shared" si="2"/>
        <v>10250</v>
      </c>
      <c r="M48" s="86">
        <f>147+147+84</f>
        <v>378</v>
      </c>
    </row>
    <row r="49" spans="1:13" s="75" customFormat="1" ht="36" customHeight="1" x14ac:dyDescent="0.25">
      <c r="A49" s="74">
        <v>39</v>
      </c>
      <c r="B49" s="77" t="s">
        <v>190</v>
      </c>
      <c r="C49" s="128" t="s">
        <v>173</v>
      </c>
      <c r="D49" s="124" t="s">
        <v>204</v>
      </c>
      <c r="E49" s="125" t="s">
        <v>315</v>
      </c>
      <c r="F49" s="89">
        <v>3000</v>
      </c>
      <c r="G49" s="88">
        <v>0</v>
      </c>
      <c r="H49" s="89">
        <v>0</v>
      </c>
      <c r="I49" s="88">
        <v>250.00000000000003</v>
      </c>
      <c r="J49" s="88">
        <v>750</v>
      </c>
      <c r="K49" s="88">
        <v>0</v>
      </c>
      <c r="L49" s="88">
        <f t="shared" si="2"/>
        <v>4000</v>
      </c>
      <c r="M49" s="86"/>
    </row>
    <row r="50" spans="1:13" s="75" customFormat="1" ht="36" customHeight="1" x14ac:dyDescent="0.25">
      <c r="A50" s="74">
        <v>40</v>
      </c>
      <c r="B50" s="77" t="s">
        <v>190</v>
      </c>
      <c r="C50" s="128" t="s">
        <v>186</v>
      </c>
      <c r="D50" s="124" t="s">
        <v>308</v>
      </c>
      <c r="E50" s="125" t="s">
        <v>325</v>
      </c>
      <c r="F50" s="89">
        <v>7483.87</v>
      </c>
      <c r="G50" s="88">
        <v>0</v>
      </c>
      <c r="H50" s="89">
        <v>0</v>
      </c>
      <c r="I50" s="88">
        <v>233.87</v>
      </c>
      <c r="J50" s="88">
        <v>1870.97</v>
      </c>
      <c r="K50" s="88">
        <v>0</v>
      </c>
      <c r="L50" s="88">
        <f t="shared" si="2"/>
        <v>9588.7099999999991</v>
      </c>
      <c r="M50" s="86"/>
    </row>
    <row r="51" spans="1:13" s="75" customFormat="1" ht="36" customHeight="1" x14ac:dyDescent="0.25">
      <c r="A51" s="74">
        <v>41</v>
      </c>
      <c r="B51" s="77" t="s">
        <v>190</v>
      </c>
      <c r="C51" s="128" t="s">
        <v>189</v>
      </c>
      <c r="D51" s="124" t="s">
        <v>229</v>
      </c>
      <c r="E51" s="125" t="s">
        <v>325</v>
      </c>
      <c r="F51" s="89">
        <v>8000</v>
      </c>
      <c r="G51" s="88">
        <v>0</v>
      </c>
      <c r="H51" s="89">
        <v>0</v>
      </c>
      <c r="I51" s="88">
        <v>250.00000000000003</v>
      </c>
      <c r="J51" s="88">
        <v>2000.0000000000002</v>
      </c>
      <c r="K51" s="88">
        <v>0</v>
      </c>
      <c r="L51" s="88">
        <f t="shared" si="2"/>
        <v>10250</v>
      </c>
      <c r="M51" s="86"/>
    </row>
    <row r="52" spans="1:13" s="75" customFormat="1" ht="36" customHeight="1" x14ac:dyDescent="0.25">
      <c r="A52" s="74">
        <v>42</v>
      </c>
      <c r="B52" s="77" t="s">
        <v>190</v>
      </c>
      <c r="C52" s="128" t="s">
        <v>253</v>
      </c>
      <c r="D52" s="124" t="s">
        <v>216</v>
      </c>
      <c r="E52" s="125" t="s">
        <v>320</v>
      </c>
      <c r="F52" s="89">
        <v>8000</v>
      </c>
      <c r="G52" s="88">
        <v>0</v>
      </c>
      <c r="H52" s="89">
        <v>0</v>
      </c>
      <c r="I52" s="88">
        <v>250.00000000000003</v>
      </c>
      <c r="J52" s="89">
        <v>2000.0000000000002</v>
      </c>
      <c r="K52" s="88">
        <v>0</v>
      </c>
      <c r="L52" s="88">
        <f t="shared" si="2"/>
        <v>10250</v>
      </c>
      <c r="M52" s="86"/>
    </row>
    <row r="53" spans="1:13" s="75" customFormat="1" ht="36" customHeight="1" x14ac:dyDescent="0.25">
      <c r="A53" s="74">
        <v>43</v>
      </c>
      <c r="B53" s="77" t="s">
        <v>190</v>
      </c>
      <c r="C53" s="128" t="s">
        <v>290</v>
      </c>
      <c r="D53" s="124" t="s">
        <v>291</v>
      </c>
      <c r="E53" s="125" t="s">
        <v>327</v>
      </c>
      <c r="F53" s="89">
        <v>9000</v>
      </c>
      <c r="G53" s="88">
        <v>0</v>
      </c>
      <c r="H53" s="89">
        <v>0</v>
      </c>
      <c r="I53" s="88">
        <v>250</v>
      </c>
      <c r="J53" s="89">
        <v>2250</v>
      </c>
      <c r="K53" s="88">
        <v>0</v>
      </c>
      <c r="L53" s="88">
        <f t="shared" si="2"/>
        <v>11500</v>
      </c>
      <c r="M53" s="86"/>
    </row>
    <row r="54" spans="1:13" s="75" customFormat="1" ht="36" customHeight="1" x14ac:dyDescent="0.25">
      <c r="A54" s="74">
        <v>44</v>
      </c>
      <c r="B54" s="77" t="s">
        <v>190</v>
      </c>
      <c r="C54" s="128" t="s">
        <v>289</v>
      </c>
      <c r="D54" s="124" t="s">
        <v>211</v>
      </c>
      <c r="E54" s="125" t="s">
        <v>319</v>
      </c>
      <c r="F54" s="89">
        <v>11000</v>
      </c>
      <c r="G54" s="88">
        <v>0</v>
      </c>
      <c r="H54" s="89">
        <v>375</v>
      </c>
      <c r="I54" s="88">
        <v>250</v>
      </c>
      <c r="J54" s="89">
        <v>2750</v>
      </c>
      <c r="K54" s="88">
        <v>0</v>
      </c>
      <c r="L54" s="88">
        <f t="shared" si="2"/>
        <v>14375</v>
      </c>
      <c r="M54" s="86"/>
    </row>
    <row r="55" spans="1:13" s="75" customFormat="1" ht="36" customHeight="1" x14ac:dyDescent="0.25">
      <c r="A55" s="74">
        <v>45</v>
      </c>
      <c r="B55" s="77" t="s">
        <v>190</v>
      </c>
      <c r="C55" s="128" t="s">
        <v>178</v>
      </c>
      <c r="D55" s="124" t="s">
        <v>224</v>
      </c>
      <c r="E55" s="125" t="s">
        <v>317</v>
      </c>
      <c r="F55" s="89">
        <v>7000</v>
      </c>
      <c r="G55" s="88">
        <v>0</v>
      </c>
      <c r="H55" s="89">
        <v>0</v>
      </c>
      <c r="I55" s="88">
        <v>250.00000000000003</v>
      </c>
      <c r="J55" s="88">
        <v>1750</v>
      </c>
      <c r="K55" s="88">
        <v>0</v>
      </c>
      <c r="L55" s="88">
        <f t="shared" si="2"/>
        <v>9000</v>
      </c>
      <c r="M55" s="86"/>
    </row>
    <row r="56" spans="1:13" s="75" customFormat="1" ht="36" customHeight="1" x14ac:dyDescent="0.25">
      <c r="A56" s="74">
        <v>46</v>
      </c>
      <c r="B56" s="77" t="s">
        <v>190</v>
      </c>
      <c r="C56" s="128" t="s">
        <v>185</v>
      </c>
      <c r="D56" s="124" t="s">
        <v>227</v>
      </c>
      <c r="E56" s="125" t="s">
        <v>328</v>
      </c>
      <c r="F56" s="88">
        <v>11000</v>
      </c>
      <c r="G56" s="88">
        <v>0</v>
      </c>
      <c r="H56" s="88">
        <v>375</v>
      </c>
      <c r="I56" s="88">
        <v>250.00000000000003</v>
      </c>
      <c r="J56" s="88">
        <v>2750</v>
      </c>
      <c r="K56" s="88">
        <v>0</v>
      </c>
      <c r="L56" s="88">
        <f t="shared" si="2"/>
        <v>14375</v>
      </c>
      <c r="M56" s="86"/>
    </row>
    <row r="57" spans="1:13" s="75" customFormat="1" ht="36" customHeight="1" x14ac:dyDescent="0.25">
      <c r="A57" s="74">
        <v>47</v>
      </c>
      <c r="B57" s="77" t="s">
        <v>190</v>
      </c>
      <c r="C57" s="128" t="s">
        <v>123</v>
      </c>
      <c r="D57" s="124" t="s">
        <v>193</v>
      </c>
      <c r="E57" s="125" t="s">
        <v>328</v>
      </c>
      <c r="F57" s="89">
        <v>8000</v>
      </c>
      <c r="G57" s="88">
        <v>0</v>
      </c>
      <c r="H57" s="89">
        <v>0</v>
      </c>
      <c r="I57" s="88">
        <v>250.00000000000003</v>
      </c>
      <c r="J57" s="88">
        <v>2000.0000000000002</v>
      </c>
      <c r="K57" s="88">
        <v>0</v>
      </c>
      <c r="L57" s="88">
        <f t="shared" si="2"/>
        <v>10250</v>
      </c>
      <c r="M57" s="86"/>
    </row>
    <row r="58" spans="1:13" s="76" customFormat="1" ht="36" customHeight="1" x14ac:dyDescent="0.25">
      <c r="A58" s="74">
        <v>48</v>
      </c>
      <c r="B58" s="77" t="s">
        <v>190</v>
      </c>
      <c r="C58" s="128" t="s">
        <v>166</v>
      </c>
      <c r="D58" s="124" t="s">
        <v>216</v>
      </c>
      <c r="E58" s="125" t="s">
        <v>320</v>
      </c>
      <c r="F58" s="89">
        <v>8000</v>
      </c>
      <c r="G58" s="88">
        <v>0</v>
      </c>
      <c r="H58" s="89">
        <v>0</v>
      </c>
      <c r="I58" s="88">
        <v>250.00000000000003</v>
      </c>
      <c r="J58" s="88">
        <v>2000.0000000000002</v>
      </c>
      <c r="K58" s="88">
        <v>0</v>
      </c>
      <c r="L58" s="88">
        <f t="shared" si="2"/>
        <v>10250</v>
      </c>
      <c r="M58" s="86"/>
    </row>
    <row r="59" spans="1:13" s="75" customFormat="1" ht="36" customHeight="1" x14ac:dyDescent="0.25">
      <c r="A59" s="74">
        <v>49</v>
      </c>
      <c r="B59" s="77" t="s">
        <v>190</v>
      </c>
      <c r="C59" s="128" t="s">
        <v>160</v>
      </c>
      <c r="D59" s="124" t="s">
        <v>215</v>
      </c>
      <c r="E59" s="125" t="s">
        <v>320</v>
      </c>
      <c r="F59" s="89">
        <v>10000</v>
      </c>
      <c r="G59" s="88">
        <v>0</v>
      </c>
      <c r="H59" s="89">
        <v>0</v>
      </c>
      <c r="I59" s="88">
        <v>250.00000000000003</v>
      </c>
      <c r="J59" s="88">
        <v>2500</v>
      </c>
      <c r="K59" s="88">
        <v>0</v>
      </c>
      <c r="L59" s="88">
        <f t="shared" si="2"/>
        <v>12750</v>
      </c>
      <c r="M59" s="86"/>
    </row>
    <row r="60" spans="1:13" s="75" customFormat="1" ht="36" customHeight="1" x14ac:dyDescent="0.25">
      <c r="A60" s="74">
        <v>50</v>
      </c>
      <c r="B60" s="77" t="s">
        <v>190</v>
      </c>
      <c r="C60" s="128" t="s">
        <v>124</v>
      </c>
      <c r="D60" s="124" t="s">
        <v>194</v>
      </c>
      <c r="E60" s="125" t="s">
        <v>325</v>
      </c>
      <c r="F60" s="88">
        <v>15000</v>
      </c>
      <c r="G60" s="88">
        <v>0</v>
      </c>
      <c r="H60" s="88">
        <v>375</v>
      </c>
      <c r="I60" s="88">
        <v>250.00000000000003</v>
      </c>
      <c r="J60" s="88">
        <v>3750</v>
      </c>
      <c r="K60" s="88">
        <v>0</v>
      </c>
      <c r="L60" s="88">
        <f t="shared" si="2"/>
        <v>19375</v>
      </c>
      <c r="M60" s="86"/>
    </row>
    <row r="61" spans="1:13" s="75" customFormat="1" ht="36" customHeight="1" x14ac:dyDescent="0.25">
      <c r="A61" s="74">
        <v>51</v>
      </c>
      <c r="B61" s="77" t="s">
        <v>190</v>
      </c>
      <c r="C61" s="128" t="s">
        <v>156</v>
      </c>
      <c r="D61" s="124" t="s">
        <v>215</v>
      </c>
      <c r="E61" s="125" t="s">
        <v>320</v>
      </c>
      <c r="F61" s="88">
        <v>10000</v>
      </c>
      <c r="G61" s="88">
        <v>0</v>
      </c>
      <c r="H61" s="88">
        <v>0</v>
      </c>
      <c r="I61" s="88">
        <v>250.00000000000003</v>
      </c>
      <c r="J61" s="88">
        <v>2500</v>
      </c>
      <c r="K61" s="88">
        <v>0</v>
      </c>
      <c r="L61" s="88">
        <f t="shared" si="2"/>
        <v>12750</v>
      </c>
      <c r="M61" s="86"/>
    </row>
    <row r="62" spans="1:13" s="75" customFormat="1" ht="36" customHeight="1" x14ac:dyDescent="0.25">
      <c r="A62" s="74">
        <v>52</v>
      </c>
      <c r="B62" s="77" t="s">
        <v>190</v>
      </c>
      <c r="C62" s="128" t="s">
        <v>140</v>
      </c>
      <c r="D62" s="124" t="s">
        <v>209</v>
      </c>
      <c r="E62" s="125" t="s">
        <v>319</v>
      </c>
      <c r="F62" s="89">
        <v>15000</v>
      </c>
      <c r="G62" s="88">
        <v>0</v>
      </c>
      <c r="H62" s="88">
        <v>375</v>
      </c>
      <c r="I62" s="88">
        <v>250.00000000000003</v>
      </c>
      <c r="J62" s="88">
        <v>3750</v>
      </c>
      <c r="K62" s="88">
        <v>0</v>
      </c>
      <c r="L62" s="88">
        <f t="shared" si="2"/>
        <v>19375</v>
      </c>
      <c r="M62" s="86">
        <f>556+865</f>
        <v>1421</v>
      </c>
    </row>
    <row r="63" spans="1:13" s="75" customFormat="1" ht="36" customHeight="1" x14ac:dyDescent="0.25">
      <c r="A63" s="74">
        <v>53</v>
      </c>
      <c r="B63" s="77" t="s">
        <v>190</v>
      </c>
      <c r="C63" s="128" t="s">
        <v>250</v>
      </c>
      <c r="D63" s="124" t="s">
        <v>202</v>
      </c>
      <c r="E63" s="125" t="s">
        <v>315</v>
      </c>
      <c r="F63" s="89">
        <v>4500</v>
      </c>
      <c r="G63" s="88">
        <v>0</v>
      </c>
      <c r="H63" s="89">
        <v>0</v>
      </c>
      <c r="I63" s="88">
        <v>250.00000000000003</v>
      </c>
      <c r="J63" s="89">
        <v>1125</v>
      </c>
      <c r="K63" s="88">
        <v>0</v>
      </c>
      <c r="L63" s="88">
        <f t="shared" si="2"/>
        <v>5875</v>
      </c>
      <c r="M63" s="86">
        <v>84</v>
      </c>
    </row>
    <row r="64" spans="1:13" s="75" customFormat="1" ht="36" customHeight="1" x14ac:dyDescent="0.25">
      <c r="A64" s="74">
        <v>54</v>
      </c>
      <c r="B64" s="77" t="s">
        <v>190</v>
      </c>
      <c r="C64" s="128" t="s">
        <v>134</v>
      </c>
      <c r="D64" s="124" t="s">
        <v>204</v>
      </c>
      <c r="E64" s="125" t="s">
        <v>315</v>
      </c>
      <c r="F64" s="89">
        <v>3000</v>
      </c>
      <c r="G64" s="88">
        <v>0</v>
      </c>
      <c r="H64" s="89">
        <v>0</v>
      </c>
      <c r="I64" s="88">
        <v>250.00000000000003</v>
      </c>
      <c r="J64" s="88">
        <v>750</v>
      </c>
      <c r="K64" s="88">
        <v>0</v>
      </c>
      <c r="L64" s="88">
        <f t="shared" si="2"/>
        <v>4000</v>
      </c>
      <c r="M64" s="86"/>
    </row>
    <row r="65" spans="1:13" s="75" customFormat="1" ht="36" customHeight="1" x14ac:dyDescent="0.25">
      <c r="A65" s="74">
        <v>55</v>
      </c>
      <c r="B65" s="77" t="s">
        <v>190</v>
      </c>
      <c r="C65" s="128" t="s">
        <v>142</v>
      </c>
      <c r="D65" s="124" t="s">
        <v>211</v>
      </c>
      <c r="E65" s="125" t="s">
        <v>319</v>
      </c>
      <c r="F65" s="88">
        <v>11000</v>
      </c>
      <c r="G65" s="88">
        <v>0</v>
      </c>
      <c r="H65" s="88">
        <v>375</v>
      </c>
      <c r="I65" s="88">
        <v>250.00000000000003</v>
      </c>
      <c r="J65" s="88">
        <v>2750</v>
      </c>
      <c r="K65" s="88">
        <v>0</v>
      </c>
      <c r="L65" s="88">
        <f t="shared" si="2"/>
        <v>14375</v>
      </c>
      <c r="M65" s="86"/>
    </row>
    <row r="66" spans="1:13" s="75" customFormat="1" ht="36" customHeight="1" x14ac:dyDescent="0.25">
      <c r="A66" s="74">
        <v>56</v>
      </c>
      <c r="B66" s="77" t="s">
        <v>190</v>
      </c>
      <c r="C66" s="128" t="s">
        <v>180</v>
      </c>
      <c r="D66" s="124" t="s">
        <v>270</v>
      </c>
      <c r="E66" s="125" t="s">
        <v>317</v>
      </c>
      <c r="F66" s="89">
        <v>7000</v>
      </c>
      <c r="G66" s="88">
        <v>0</v>
      </c>
      <c r="H66" s="89">
        <v>0</v>
      </c>
      <c r="I66" s="88">
        <v>250.00000000000003</v>
      </c>
      <c r="J66" s="88">
        <v>1750</v>
      </c>
      <c r="K66" s="88">
        <v>0</v>
      </c>
      <c r="L66" s="88">
        <f t="shared" si="2"/>
        <v>9000</v>
      </c>
      <c r="M66" s="93"/>
    </row>
    <row r="67" spans="1:13" s="75" customFormat="1" ht="36" customHeight="1" x14ac:dyDescent="0.25">
      <c r="A67" s="74">
        <v>57</v>
      </c>
      <c r="B67" s="77" t="s">
        <v>190</v>
      </c>
      <c r="C67" s="128" t="s">
        <v>293</v>
      </c>
      <c r="D67" s="124" t="s">
        <v>294</v>
      </c>
      <c r="E67" s="125" t="s">
        <v>329</v>
      </c>
      <c r="F67" s="89">
        <v>7000</v>
      </c>
      <c r="G67" s="88">
        <v>0</v>
      </c>
      <c r="H67" s="89">
        <v>0</v>
      </c>
      <c r="I67" s="88">
        <v>250</v>
      </c>
      <c r="J67" s="88">
        <v>1750</v>
      </c>
      <c r="K67" s="88">
        <v>0</v>
      </c>
      <c r="L67" s="88">
        <f t="shared" si="2"/>
        <v>9000</v>
      </c>
      <c r="M67" s="93"/>
    </row>
    <row r="68" spans="1:13" s="75" customFormat="1" ht="36" customHeight="1" x14ac:dyDescent="0.25">
      <c r="A68" s="74">
        <v>58</v>
      </c>
      <c r="B68" s="77" t="s">
        <v>190</v>
      </c>
      <c r="C68" s="128" t="s">
        <v>301</v>
      </c>
      <c r="D68" s="124" t="s">
        <v>302</v>
      </c>
      <c r="E68" s="125" t="s">
        <v>330</v>
      </c>
      <c r="F68" s="89">
        <v>3000</v>
      </c>
      <c r="G68" s="88">
        <v>0</v>
      </c>
      <c r="H68" s="89">
        <v>0</v>
      </c>
      <c r="I68" s="88">
        <v>250</v>
      </c>
      <c r="J68" s="88">
        <v>750</v>
      </c>
      <c r="K68" s="88">
        <v>0</v>
      </c>
      <c r="L68" s="88">
        <f t="shared" si="2"/>
        <v>4000</v>
      </c>
      <c r="M68" s="86"/>
    </row>
    <row r="69" spans="1:13" s="75" customFormat="1" ht="36" customHeight="1" x14ac:dyDescent="0.25">
      <c r="A69" s="74">
        <v>59</v>
      </c>
      <c r="B69" s="77" t="s">
        <v>190</v>
      </c>
      <c r="C69" s="128" t="s">
        <v>155</v>
      </c>
      <c r="D69" s="124" t="s">
        <v>215</v>
      </c>
      <c r="E69" s="125" t="s">
        <v>320</v>
      </c>
      <c r="F69" s="89">
        <v>10000</v>
      </c>
      <c r="G69" s="88">
        <v>0</v>
      </c>
      <c r="H69" s="89">
        <v>0</v>
      </c>
      <c r="I69" s="88">
        <v>250.00000000000003</v>
      </c>
      <c r="J69" s="88">
        <v>2500</v>
      </c>
      <c r="K69" s="88">
        <v>0</v>
      </c>
      <c r="L69" s="88">
        <f t="shared" si="2"/>
        <v>12750</v>
      </c>
      <c r="M69" s="86"/>
    </row>
    <row r="70" spans="1:13" s="75" customFormat="1" ht="36" customHeight="1" x14ac:dyDescent="0.25">
      <c r="A70" s="74">
        <v>60</v>
      </c>
      <c r="B70" s="77" t="s">
        <v>190</v>
      </c>
      <c r="C70" s="128" t="s">
        <v>184</v>
      </c>
      <c r="D70" s="124" t="s">
        <v>226</v>
      </c>
      <c r="E70" s="125" t="s">
        <v>328</v>
      </c>
      <c r="F70" s="88">
        <v>8000</v>
      </c>
      <c r="G70" s="88">
        <v>0</v>
      </c>
      <c r="H70" s="89">
        <v>0</v>
      </c>
      <c r="I70" s="88">
        <v>250.00000000000003</v>
      </c>
      <c r="J70" s="88">
        <v>2000.0000000000002</v>
      </c>
      <c r="K70" s="88">
        <v>0</v>
      </c>
      <c r="L70" s="88">
        <f t="shared" si="2"/>
        <v>10250</v>
      </c>
      <c r="M70" s="86"/>
    </row>
    <row r="71" spans="1:13" s="75" customFormat="1" ht="36" customHeight="1" x14ac:dyDescent="0.25">
      <c r="A71" s="74">
        <v>61</v>
      </c>
      <c r="B71" s="77" t="s">
        <v>190</v>
      </c>
      <c r="C71" s="128" t="s">
        <v>141</v>
      </c>
      <c r="D71" s="124" t="s">
        <v>210</v>
      </c>
      <c r="E71" s="125" t="s">
        <v>319</v>
      </c>
      <c r="F71" s="88">
        <v>15000</v>
      </c>
      <c r="G71" s="88">
        <v>0</v>
      </c>
      <c r="H71" s="88">
        <v>375</v>
      </c>
      <c r="I71" s="88">
        <v>250.00000000000003</v>
      </c>
      <c r="J71" s="88">
        <v>3750</v>
      </c>
      <c r="K71" s="88">
        <v>0</v>
      </c>
      <c r="L71" s="88">
        <f t="shared" si="2"/>
        <v>19375</v>
      </c>
      <c r="M71" s="86"/>
    </row>
    <row r="72" spans="1:13" s="75" customFormat="1" ht="36" customHeight="1" x14ac:dyDescent="0.25">
      <c r="A72" s="74">
        <v>62</v>
      </c>
      <c r="B72" s="77" t="s">
        <v>190</v>
      </c>
      <c r="C72" s="128" t="s">
        <v>137</v>
      </c>
      <c r="D72" s="125" t="s">
        <v>207</v>
      </c>
      <c r="E72" s="125" t="s">
        <v>328</v>
      </c>
      <c r="F72" s="89">
        <v>7000</v>
      </c>
      <c r="G72" s="88">
        <v>0</v>
      </c>
      <c r="H72" s="88">
        <v>0</v>
      </c>
      <c r="I72" s="88">
        <v>250.00000000000003</v>
      </c>
      <c r="J72" s="88">
        <v>1750</v>
      </c>
      <c r="K72" s="88">
        <v>0</v>
      </c>
      <c r="L72" s="88">
        <f t="shared" si="2"/>
        <v>9000</v>
      </c>
      <c r="M72" s="86"/>
    </row>
    <row r="73" spans="1:13" s="75" customFormat="1" ht="36" customHeight="1" x14ac:dyDescent="0.25">
      <c r="A73" s="74">
        <v>63</v>
      </c>
      <c r="B73" s="77" t="s">
        <v>190</v>
      </c>
      <c r="C73" s="128" t="s">
        <v>133</v>
      </c>
      <c r="D73" s="124" t="s">
        <v>203</v>
      </c>
      <c r="E73" s="125" t="s">
        <v>315</v>
      </c>
      <c r="F73" s="89">
        <v>4500</v>
      </c>
      <c r="G73" s="88">
        <v>0</v>
      </c>
      <c r="H73" s="89">
        <v>0</v>
      </c>
      <c r="I73" s="88">
        <v>250.00000000000003</v>
      </c>
      <c r="J73" s="88">
        <v>1125</v>
      </c>
      <c r="K73" s="88">
        <v>0</v>
      </c>
      <c r="L73" s="88">
        <f t="shared" si="2"/>
        <v>5875</v>
      </c>
      <c r="M73" s="86"/>
    </row>
    <row r="74" spans="1:13" s="75" customFormat="1" ht="36" customHeight="1" x14ac:dyDescent="0.25">
      <c r="A74" s="74">
        <v>64</v>
      </c>
      <c r="B74" s="77" t="s">
        <v>190</v>
      </c>
      <c r="C74" s="128" t="s">
        <v>273</v>
      </c>
      <c r="D74" s="124" t="s">
        <v>202</v>
      </c>
      <c r="E74" s="125" t="s">
        <v>315</v>
      </c>
      <c r="F74" s="89">
        <v>4500</v>
      </c>
      <c r="G74" s="88">
        <v>0</v>
      </c>
      <c r="H74" s="89">
        <v>0</v>
      </c>
      <c r="I74" s="88">
        <v>250.00000000000003</v>
      </c>
      <c r="J74" s="88">
        <v>1125</v>
      </c>
      <c r="K74" s="88">
        <v>0</v>
      </c>
      <c r="L74" s="88">
        <f t="shared" si="2"/>
        <v>5875</v>
      </c>
      <c r="M74" s="86">
        <f>430+136</f>
        <v>566</v>
      </c>
    </row>
    <row r="75" spans="1:13" s="75" customFormat="1" ht="36" customHeight="1" x14ac:dyDescent="0.25">
      <c r="A75" s="74">
        <v>65</v>
      </c>
      <c r="B75" s="77" t="s">
        <v>190</v>
      </c>
      <c r="C75" s="128" t="s">
        <v>274</v>
      </c>
      <c r="D75" s="124" t="s">
        <v>202</v>
      </c>
      <c r="E75" s="125" t="s">
        <v>315</v>
      </c>
      <c r="F75" s="89">
        <v>4500</v>
      </c>
      <c r="G75" s="88">
        <v>0</v>
      </c>
      <c r="H75" s="89">
        <v>0</v>
      </c>
      <c r="I75" s="88">
        <v>250</v>
      </c>
      <c r="J75" s="88">
        <v>1125</v>
      </c>
      <c r="K75" s="88">
        <v>0</v>
      </c>
      <c r="L75" s="88">
        <f t="shared" si="2"/>
        <v>5875</v>
      </c>
      <c r="M75" s="86">
        <v>142</v>
      </c>
    </row>
    <row r="76" spans="1:13" s="75" customFormat="1" ht="36" customHeight="1" x14ac:dyDescent="0.25">
      <c r="A76" s="74">
        <v>66</v>
      </c>
      <c r="B76" s="77" t="s">
        <v>190</v>
      </c>
      <c r="C76" s="128" t="s">
        <v>136</v>
      </c>
      <c r="D76" s="124" t="s">
        <v>205</v>
      </c>
      <c r="E76" s="125" t="s">
        <v>315</v>
      </c>
      <c r="F76" s="89">
        <v>3000</v>
      </c>
      <c r="G76" s="88">
        <v>0</v>
      </c>
      <c r="H76" s="89">
        <v>0</v>
      </c>
      <c r="I76" s="88">
        <v>250.00000000000003</v>
      </c>
      <c r="J76" s="88">
        <v>750</v>
      </c>
      <c r="K76" s="88">
        <v>0</v>
      </c>
      <c r="L76" s="88">
        <f t="shared" si="2"/>
        <v>4000</v>
      </c>
      <c r="M76" s="86"/>
    </row>
    <row r="77" spans="1:13" s="75" customFormat="1" ht="36" customHeight="1" x14ac:dyDescent="0.25">
      <c r="A77" s="74">
        <v>67</v>
      </c>
      <c r="B77" s="77" t="s">
        <v>190</v>
      </c>
      <c r="C77" s="128" t="s">
        <v>176</v>
      </c>
      <c r="D77" s="124" t="s">
        <v>222</v>
      </c>
      <c r="E77" s="125" t="s">
        <v>326</v>
      </c>
      <c r="F77" s="89">
        <v>6000</v>
      </c>
      <c r="G77" s="88">
        <v>0</v>
      </c>
      <c r="H77" s="89">
        <v>0</v>
      </c>
      <c r="I77" s="88">
        <v>250.00000000000003</v>
      </c>
      <c r="J77" s="88">
        <v>1500</v>
      </c>
      <c r="K77" s="88">
        <v>0</v>
      </c>
      <c r="L77" s="88">
        <f t="shared" si="2"/>
        <v>7750</v>
      </c>
      <c r="M77" s="86"/>
    </row>
    <row r="78" spans="1:13" s="75" customFormat="1" ht="36" customHeight="1" x14ac:dyDescent="0.25">
      <c r="A78" s="74">
        <v>68</v>
      </c>
      <c r="B78" s="77" t="s">
        <v>190</v>
      </c>
      <c r="C78" s="128" t="s">
        <v>177</v>
      </c>
      <c r="D78" s="124" t="s">
        <v>222</v>
      </c>
      <c r="E78" s="125" t="s">
        <v>324</v>
      </c>
      <c r="F78" s="89">
        <v>6000</v>
      </c>
      <c r="G78" s="88">
        <v>0</v>
      </c>
      <c r="H78" s="89">
        <v>0</v>
      </c>
      <c r="I78" s="88">
        <v>250.00000000000003</v>
      </c>
      <c r="J78" s="88">
        <v>1500</v>
      </c>
      <c r="K78" s="88">
        <v>0</v>
      </c>
      <c r="L78" s="88">
        <f t="shared" si="2"/>
        <v>7750</v>
      </c>
      <c r="M78" s="86"/>
    </row>
    <row r="79" spans="1:13" s="75" customFormat="1" ht="36" customHeight="1" x14ac:dyDescent="0.25">
      <c r="A79" s="74">
        <v>69</v>
      </c>
      <c r="B79" s="77" t="s">
        <v>190</v>
      </c>
      <c r="C79" s="128" t="s">
        <v>188</v>
      </c>
      <c r="D79" s="124" t="s">
        <v>222</v>
      </c>
      <c r="E79" s="125" t="s">
        <v>331</v>
      </c>
      <c r="F79" s="89">
        <v>6000</v>
      </c>
      <c r="G79" s="88">
        <v>0</v>
      </c>
      <c r="H79" s="89">
        <v>0</v>
      </c>
      <c r="I79" s="88">
        <v>250.00000000000003</v>
      </c>
      <c r="J79" s="89">
        <v>1500</v>
      </c>
      <c r="K79" s="88">
        <v>0</v>
      </c>
      <c r="L79" s="88">
        <f t="shared" si="2"/>
        <v>7750</v>
      </c>
      <c r="M79" s="86"/>
    </row>
    <row r="80" spans="1:13" s="75" customFormat="1" ht="36" customHeight="1" x14ac:dyDescent="0.25">
      <c r="A80" s="74">
        <v>70</v>
      </c>
      <c r="B80" s="77" t="s">
        <v>190</v>
      </c>
      <c r="C80" s="128" t="s">
        <v>236</v>
      </c>
      <c r="D80" s="124" t="s">
        <v>199</v>
      </c>
      <c r="E80" s="125" t="s">
        <v>315</v>
      </c>
      <c r="F80" s="89">
        <v>8000</v>
      </c>
      <c r="G80" s="88">
        <v>0</v>
      </c>
      <c r="H80" s="89">
        <v>0</v>
      </c>
      <c r="I80" s="88">
        <v>250.00000000000003</v>
      </c>
      <c r="J80" s="88">
        <v>2000.0000000000002</v>
      </c>
      <c r="K80" s="88">
        <v>0</v>
      </c>
      <c r="L80" s="88">
        <f t="shared" si="2"/>
        <v>10250</v>
      </c>
      <c r="M80" s="86"/>
    </row>
    <row r="81" spans="1:13" s="75" customFormat="1" ht="36" customHeight="1" x14ac:dyDescent="0.25">
      <c r="A81" s="74">
        <v>71</v>
      </c>
      <c r="B81" s="77" t="s">
        <v>190</v>
      </c>
      <c r="C81" s="128" t="s">
        <v>286</v>
      </c>
      <c r="D81" s="124" t="s">
        <v>211</v>
      </c>
      <c r="E81" s="125" t="s">
        <v>319</v>
      </c>
      <c r="F81" s="89">
        <v>11000</v>
      </c>
      <c r="G81" s="88">
        <v>0</v>
      </c>
      <c r="H81" s="89">
        <v>375</v>
      </c>
      <c r="I81" s="88">
        <v>250</v>
      </c>
      <c r="J81" s="89">
        <v>2750</v>
      </c>
      <c r="K81" s="88">
        <v>0</v>
      </c>
      <c r="L81" s="88">
        <f t="shared" si="2"/>
        <v>14375</v>
      </c>
      <c r="M81" s="86"/>
    </row>
    <row r="82" spans="1:13" s="75" customFormat="1" ht="36" customHeight="1" x14ac:dyDescent="0.25">
      <c r="A82" s="74">
        <v>72</v>
      </c>
      <c r="B82" s="77" t="s">
        <v>190</v>
      </c>
      <c r="C82" s="128" t="s">
        <v>175</v>
      </c>
      <c r="D82" s="124" t="s">
        <v>206</v>
      </c>
      <c r="E82" s="125" t="s">
        <v>324</v>
      </c>
      <c r="F82" s="89">
        <v>8000</v>
      </c>
      <c r="G82" s="88">
        <v>0</v>
      </c>
      <c r="H82" s="89">
        <v>0</v>
      </c>
      <c r="I82" s="88">
        <v>250</v>
      </c>
      <c r="J82" s="88">
        <v>2000</v>
      </c>
      <c r="K82" s="88">
        <v>0</v>
      </c>
      <c r="L82" s="88">
        <f t="shared" si="2"/>
        <v>10250</v>
      </c>
      <c r="M82" s="86"/>
    </row>
    <row r="83" spans="1:13" s="75" customFormat="1" ht="36" customHeight="1" x14ac:dyDescent="0.25">
      <c r="A83" s="74">
        <v>73</v>
      </c>
      <c r="B83" s="77" t="s">
        <v>190</v>
      </c>
      <c r="C83" s="128" t="s">
        <v>162</v>
      </c>
      <c r="D83" s="124" t="s">
        <v>216</v>
      </c>
      <c r="E83" s="125" t="s">
        <v>320</v>
      </c>
      <c r="F83" s="88">
        <v>8000</v>
      </c>
      <c r="G83" s="88">
        <v>0</v>
      </c>
      <c r="H83" s="88">
        <v>0</v>
      </c>
      <c r="I83" s="88">
        <v>250.00000000000003</v>
      </c>
      <c r="J83" s="88">
        <v>2000.0000000000002</v>
      </c>
      <c r="K83" s="88">
        <v>0</v>
      </c>
      <c r="L83" s="88">
        <f t="shared" si="2"/>
        <v>10250</v>
      </c>
      <c r="M83" s="93"/>
    </row>
    <row r="84" spans="1:13" s="75" customFormat="1" ht="36" customHeight="1" x14ac:dyDescent="0.2">
      <c r="A84" s="74">
        <v>74</v>
      </c>
      <c r="B84" s="77" t="s">
        <v>190</v>
      </c>
      <c r="C84" s="130" t="s">
        <v>299</v>
      </c>
      <c r="D84" s="126" t="s">
        <v>300</v>
      </c>
      <c r="E84" s="125" t="s">
        <v>317</v>
      </c>
      <c r="F84" s="89">
        <v>11000</v>
      </c>
      <c r="G84" s="88">
        <v>0</v>
      </c>
      <c r="H84" s="89">
        <v>375</v>
      </c>
      <c r="I84" s="88">
        <v>250</v>
      </c>
      <c r="J84" s="88">
        <f>3125-375</f>
        <v>2750</v>
      </c>
      <c r="K84" s="88">
        <v>0</v>
      </c>
      <c r="L84" s="88">
        <f t="shared" si="2"/>
        <v>14375</v>
      </c>
      <c r="M84" s="86"/>
    </row>
    <row r="85" spans="1:13" s="75" customFormat="1" ht="36" customHeight="1" x14ac:dyDescent="0.25">
      <c r="A85" s="74">
        <v>75</v>
      </c>
      <c r="B85" s="77" t="s">
        <v>190</v>
      </c>
      <c r="C85" s="128" t="s">
        <v>150</v>
      </c>
      <c r="D85" s="124" t="s">
        <v>213</v>
      </c>
      <c r="E85" s="125" t="s">
        <v>319</v>
      </c>
      <c r="F85" s="89">
        <v>11000</v>
      </c>
      <c r="G85" s="88">
        <v>0</v>
      </c>
      <c r="H85" s="89">
        <v>375</v>
      </c>
      <c r="I85" s="88">
        <v>250</v>
      </c>
      <c r="J85" s="88">
        <f>3125-375</f>
        <v>2750</v>
      </c>
      <c r="K85" s="88">
        <v>0</v>
      </c>
      <c r="L85" s="88">
        <f t="shared" si="2"/>
        <v>14375</v>
      </c>
      <c r="M85" s="86"/>
    </row>
    <row r="86" spans="1:13" s="75" customFormat="1" ht="36" customHeight="1" x14ac:dyDescent="0.25">
      <c r="A86" s="74">
        <v>76</v>
      </c>
      <c r="B86" s="77" t="s">
        <v>190</v>
      </c>
      <c r="C86" s="129" t="s">
        <v>256</v>
      </c>
      <c r="D86" s="124" t="s">
        <v>261</v>
      </c>
      <c r="E86" s="125" t="s">
        <v>321</v>
      </c>
      <c r="F86" s="89">
        <v>7000</v>
      </c>
      <c r="G86" s="88">
        <v>0</v>
      </c>
      <c r="H86" s="89">
        <v>0</v>
      </c>
      <c r="I86" s="88">
        <v>250.00000000000003</v>
      </c>
      <c r="J86" s="89">
        <v>1750</v>
      </c>
      <c r="K86" s="88">
        <v>0</v>
      </c>
      <c r="L86" s="88">
        <f t="shared" si="2"/>
        <v>9000</v>
      </c>
      <c r="M86" s="86"/>
    </row>
    <row r="87" spans="1:13" s="75" customFormat="1" ht="36" customHeight="1" x14ac:dyDescent="0.25">
      <c r="A87" s="74">
        <v>77</v>
      </c>
      <c r="B87" s="77" t="s">
        <v>190</v>
      </c>
      <c r="C87" s="128" t="s">
        <v>264</v>
      </c>
      <c r="D87" s="125" t="s">
        <v>266</v>
      </c>
      <c r="E87" s="125" t="s">
        <v>320</v>
      </c>
      <c r="F87" s="89">
        <v>8000</v>
      </c>
      <c r="G87" s="88">
        <v>0</v>
      </c>
      <c r="H87" s="89">
        <v>0</v>
      </c>
      <c r="I87" s="88">
        <v>250.00000000000003</v>
      </c>
      <c r="J87" s="89">
        <v>2000.0000000000002</v>
      </c>
      <c r="K87" s="88">
        <v>0</v>
      </c>
      <c r="L87" s="88">
        <f t="shared" si="2"/>
        <v>10250</v>
      </c>
      <c r="M87" s="86"/>
    </row>
    <row r="88" spans="1:13" s="75" customFormat="1" ht="36" customHeight="1" x14ac:dyDescent="0.25">
      <c r="A88" s="74">
        <v>78</v>
      </c>
      <c r="B88" s="77" t="s">
        <v>190</v>
      </c>
      <c r="C88" s="128" t="s">
        <v>237</v>
      </c>
      <c r="D88" s="124" t="s">
        <v>238</v>
      </c>
      <c r="E88" s="125" t="s">
        <v>332</v>
      </c>
      <c r="F88" s="89">
        <v>6000</v>
      </c>
      <c r="G88" s="88">
        <v>0</v>
      </c>
      <c r="H88" s="89">
        <v>0</v>
      </c>
      <c r="I88" s="88">
        <v>250.00000000000003</v>
      </c>
      <c r="J88" s="88">
        <v>1500</v>
      </c>
      <c r="K88" s="88">
        <v>0</v>
      </c>
      <c r="L88" s="88">
        <f t="shared" si="2"/>
        <v>7750</v>
      </c>
      <c r="M88" s="86"/>
    </row>
    <row r="89" spans="1:13" s="75" customFormat="1" ht="36" customHeight="1" x14ac:dyDescent="0.25">
      <c r="A89" s="74">
        <v>79</v>
      </c>
      <c r="B89" s="77" t="s">
        <v>190</v>
      </c>
      <c r="C89" s="128" t="s">
        <v>161</v>
      </c>
      <c r="D89" s="124" t="s">
        <v>216</v>
      </c>
      <c r="E89" s="125" t="s">
        <v>320</v>
      </c>
      <c r="F89" s="88">
        <v>8000</v>
      </c>
      <c r="G89" s="88">
        <v>0</v>
      </c>
      <c r="H89" s="88">
        <v>0</v>
      </c>
      <c r="I89" s="88">
        <v>250.00000000000003</v>
      </c>
      <c r="J89" s="88">
        <v>2000.0000000000002</v>
      </c>
      <c r="K89" s="88">
        <v>0</v>
      </c>
      <c r="L89" s="88">
        <f t="shared" si="2"/>
        <v>10250</v>
      </c>
      <c r="M89" s="86"/>
    </row>
    <row r="90" spans="1:13" s="75" customFormat="1" ht="36" customHeight="1" x14ac:dyDescent="0.25">
      <c r="A90" s="74">
        <v>80</v>
      </c>
      <c r="B90" s="77" t="s">
        <v>190</v>
      </c>
      <c r="C90" s="128" t="s">
        <v>144</v>
      </c>
      <c r="D90" s="124" t="s">
        <v>213</v>
      </c>
      <c r="E90" s="125" t="s">
        <v>316</v>
      </c>
      <c r="F90" s="89">
        <v>11000</v>
      </c>
      <c r="G90" s="88">
        <v>0</v>
      </c>
      <c r="H90" s="88">
        <v>375</v>
      </c>
      <c r="I90" s="88">
        <v>250.00000000000003</v>
      </c>
      <c r="J90" s="88">
        <v>2750</v>
      </c>
      <c r="K90" s="88">
        <v>0</v>
      </c>
      <c r="L90" s="88">
        <f t="shared" si="2"/>
        <v>14375</v>
      </c>
      <c r="M90" s="86"/>
    </row>
    <row r="91" spans="1:13" s="75" customFormat="1" ht="36" customHeight="1" x14ac:dyDescent="0.25">
      <c r="A91" s="74">
        <v>81</v>
      </c>
      <c r="B91" s="77" t="s">
        <v>190</v>
      </c>
      <c r="C91" s="128" t="s">
        <v>272</v>
      </c>
      <c r="D91" s="124" t="s">
        <v>222</v>
      </c>
      <c r="E91" s="125" t="s">
        <v>333</v>
      </c>
      <c r="F91" s="89">
        <v>6000</v>
      </c>
      <c r="G91" s="88">
        <v>0</v>
      </c>
      <c r="H91" s="89">
        <v>0</v>
      </c>
      <c r="I91" s="88">
        <v>250</v>
      </c>
      <c r="J91" s="88">
        <v>1500</v>
      </c>
      <c r="K91" s="88">
        <v>0</v>
      </c>
      <c r="L91" s="88">
        <f t="shared" si="2"/>
        <v>7750</v>
      </c>
      <c r="M91" s="86"/>
    </row>
    <row r="92" spans="1:13" s="75" customFormat="1" ht="36" customHeight="1" x14ac:dyDescent="0.25">
      <c r="A92" s="74">
        <v>82</v>
      </c>
      <c r="B92" s="77" t="s">
        <v>190</v>
      </c>
      <c r="C92" s="128" t="s">
        <v>163</v>
      </c>
      <c r="D92" s="124" t="s">
        <v>216</v>
      </c>
      <c r="E92" s="125" t="s">
        <v>320</v>
      </c>
      <c r="F92" s="89">
        <v>8000</v>
      </c>
      <c r="G92" s="88">
        <v>0</v>
      </c>
      <c r="H92" s="89">
        <v>0</v>
      </c>
      <c r="I92" s="88">
        <v>250.00000000000003</v>
      </c>
      <c r="J92" s="88">
        <v>2000.0000000000002</v>
      </c>
      <c r="K92" s="88">
        <v>0</v>
      </c>
      <c r="L92" s="88">
        <f t="shared" si="2"/>
        <v>10250</v>
      </c>
      <c r="M92" s="86"/>
    </row>
    <row r="93" spans="1:13" s="75" customFormat="1" ht="36" customHeight="1" x14ac:dyDescent="0.25">
      <c r="A93" s="74">
        <v>83</v>
      </c>
      <c r="B93" s="77" t="s">
        <v>190</v>
      </c>
      <c r="C93" s="128" t="s">
        <v>122</v>
      </c>
      <c r="D93" s="125" t="s">
        <v>192</v>
      </c>
      <c r="E93" s="125" t="s">
        <v>328</v>
      </c>
      <c r="F93" s="89">
        <v>15000</v>
      </c>
      <c r="G93" s="88">
        <v>0</v>
      </c>
      <c r="H93" s="89">
        <v>375</v>
      </c>
      <c r="I93" s="88">
        <v>250.00000000000003</v>
      </c>
      <c r="J93" s="89">
        <v>3750</v>
      </c>
      <c r="K93" s="88">
        <v>0</v>
      </c>
      <c r="L93" s="88">
        <f t="shared" si="2"/>
        <v>19375</v>
      </c>
      <c r="M93" s="86"/>
    </row>
    <row r="94" spans="1:13" s="75" customFormat="1" ht="36" customHeight="1" x14ac:dyDescent="0.25">
      <c r="A94" s="74">
        <v>84</v>
      </c>
      <c r="B94" s="77" t="s">
        <v>190</v>
      </c>
      <c r="C94" s="128" t="s">
        <v>287</v>
      </c>
      <c r="D94" s="124" t="s">
        <v>288</v>
      </c>
      <c r="E94" s="125" t="s">
        <v>334</v>
      </c>
      <c r="F94" s="89">
        <v>11000</v>
      </c>
      <c r="G94" s="88">
        <v>0</v>
      </c>
      <c r="H94" s="89">
        <v>375</v>
      </c>
      <c r="I94" s="88">
        <v>250</v>
      </c>
      <c r="J94" s="89">
        <v>2750</v>
      </c>
      <c r="K94" s="88">
        <v>0</v>
      </c>
      <c r="L94" s="88">
        <f t="shared" si="2"/>
        <v>14375</v>
      </c>
      <c r="M94" s="86"/>
    </row>
    <row r="95" spans="1:13" s="75" customFormat="1" ht="36" customHeight="1" x14ac:dyDescent="0.25">
      <c r="A95" s="74">
        <v>85</v>
      </c>
      <c r="B95" s="77" t="s">
        <v>190</v>
      </c>
      <c r="C95" s="128" t="s">
        <v>179</v>
      </c>
      <c r="D95" s="124" t="s">
        <v>223</v>
      </c>
      <c r="E95" s="125" t="s">
        <v>318</v>
      </c>
      <c r="F95" s="89">
        <v>5000</v>
      </c>
      <c r="G95" s="88">
        <v>0</v>
      </c>
      <c r="H95" s="89">
        <v>0</v>
      </c>
      <c r="I95" s="88">
        <v>250.00000000000003</v>
      </c>
      <c r="J95" s="88">
        <v>1250</v>
      </c>
      <c r="K95" s="88">
        <v>0</v>
      </c>
      <c r="L95" s="88">
        <f t="shared" si="2"/>
        <v>6500</v>
      </c>
      <c r="M95" s="86"/>
    </row>
    <row r="96" spans="1:13" s="75" customFormat="1" ht="36" customHeight="1" x14ac:dyDescent="0.25">
      <c r="A96" s="74">
        <v>86</v>
      </c>
      <c r="B96" s="77" t="s">
        <v>190</v>
      </c>
      <c r="C96" s="128" t="s">
        <v>240</v>
      </c>
      <c r="D96" s="124" t="s">
        <v>197</v>
      </c>
      <c r="E96" s="125" t="s">
        <v>335</v>
      </c>
      <c r="F96" s="89">
        <v>15000</v>
      </c>
      <c r="G96" s="88">
        <v>0</v>
      </c>
      <c r="H96" s="88">
        <v>375</v>
      </c>
      <c r="I96" s="88">
        <v>250.00000000000003</v>
      </c>
      <c r="J96" s="88">
        <v>3750</v>
      </c>
      <c r="K96" s="88">
        <v>0</v>
      </c>
      <c r="L96" s="88">
        <f t="shared" si="2"/>
        <v>19375</v>
      </c>
      <c r="M96" s="92"/>
    </row>
    <row r="97" spans="1:13" s="75" customFormat="1" ht="36" customHeight="1" x14ac:dyDescent="0.25">
      <c r="A97" s="74">
        <v>87</v>
      </c>
      <c r="B97" s="77" t="s">
        <v>190</v>
      </c>
      <c r="C97" s="128" t="s">
        <v>126</v>
      </c>
      <c r="D97" s="125" t="s">
        <v>196</v>
      </c>
      <c r="E97" s="125" t="s">
        <v>323</v>
      </c>
      <c r="F97" s="89">
        <v>5500</v>
      </c>
      <c r="G97" s="88">
        <v>0</v>
      </c>
      <c r="H97" s="89">
        <v>0</v>
      </c>
      <c r="I97" s="88">
        <v>250.00000000000003</v>
      </c>
      <c r="J97" s="88">
        <v>1375</v>
      </c>
      <c r="K97" s="88">
        <v>0</v>
      </c>
      <c r="L97" s="88">
        <f t="shared" si="2"/>
        <v>7125</v>
      </c>
      <c r="M97" s="86"/>
    </row>
    <row r="98" spans="1:13" s="75" customFormat="1" ht="36" customHeight="1" x14ac:dyDescent="0.25">
      <c r="A98" s="74">
        <v>88</v>
      </c>
      <c r="B98" s="77" t="s">
        <v>245</v>
      </c>
      <c r="C98" s="128" t="s">
        <v>277</v>
      </c>
      <c r="D98" s="124" t="s">
        <v>280</v>
      </c>
      <c r="E98" s="125" t="s">
        <v>271</v>
      </c>
      <c r="F98" s="89">
        <v>22000</v>
      </c>
      <c r="G98" s="88">
        <v>0</v>
      </c>
      <c r="H98" s="88">
        <v>375.0000000000004</v>
      </c>
      <c r="I98" s="88">
        <v>250.00000000000006</v>
      </c>
      <c r="J98" s="88">
        <v>0</v>
      </c>
      <c r="K98" s="88">
        <v>0</v>
      </c>
      <c r="L98" s="88" t="e">
        <f>+F98+#REF!+G98+#REF!+H98+#REF!+#REF!+I98+J98+K98+#REF!</f>
        <v>#REF!</v>
      </c>
      <c r="M98" s="86"/>
    </row>
    <row r="99" spans="1:13" s="75" customFormat="1" ht="36" customHeight="1" x14ac:dyDescent="0.25">
      <c r="A99" s="74">
        <v>89</v>
      </c>
      <c r="B99" s="77" t="s">
        <v>190</v>
      </c>
      <c r="C99" s="128" t="s">
        <v>139</v>
      </c>
      <c r="D99" s="124" t="s">
        <v>203</v>
      </c>
      <c r="E99" s="125" t="s">
        <v>315</v>
      </c>
      <c r="F99" s="89">
        <v>4500</v>
      </c>
      <c r="G99" s="88">
        <v>0</v>
      </c>
      <c r="H99" s="89">
        <v>0</v>
      </c>
      <c r="I99" s="88">
        <v>250.00000000000003</v>
      </c>
      <c r="J99" s="88">
        <v>1125</v>
      </c>
      <c r="K99" s="88">
        <v>0</v>
      </c>
      <c r="L99" s="88">
        <f t="shared" ref="L99:L124" si="3">SUBTOTAL(9,F99:K99)</f>
        <v>5875</v>
      </c>
      <c r="M99" s="86"/>
    </row>
    <row r="100" spans="1:13" s="75" customFormat="1" ht="36" customHeight="1" x14ac:dyDescent="0.25">
      <c r="A100" s="74">
        <v>90</v>
      </c>
      <c r="B100" s="77" t="s">
        <v>190</v>
      </c>
      <c r="C100" s="128" t="s">
        <v>182</v>
      </c>
      <c r="D100" s="124" t="s">
        <v>216</v>
      </c>
      <c r="E100" s="125" t="s">
        <v>320</v>
      </c>
      <c r="F100" s="89">
        <v>8000</v>
      </c>
      <c r="G100" s="88">
        <v>0</v>
      </c>
      <c r="H100" s="89">
        <v>0</v>
      </c>
      <c r="I100" s="88">
        <v>250.00000000000003</v>
      </c>
      <c r="J100" s="88">
        <v>2000.0000000000002</v>
      </c>
      <c r="K100" s="88">
        <v>0</v>
      </c>
      <c r="L100" s="88">
        <f t="shared" si="3"/>
        <v>10250</v>
      </c>
      <c r="M100" s="93"/>
    </row>
    <row r="101" spans="1:13" s="75" customFormat="1" ht="36" customHeight="1" x14ac:dyDescent="0.2">
      <c r="A101" s="74">
        <v>91</v>
      </c>
      <c r="B101" s="77" t="s">
        <v>190</v>
      </c>
      <c r="C101" s="130" t="s">
        <v>292</v>
      </c>
      <c r="D101" s="126" t="s">
        <v>215</v>
      </c>
      <c r="E101" s="125" t="s">
        <v>320</v>
      </c>
      <c r="F101" s="89">
        <v>10000</v>
      </c>
      <c r="G101" s="94"/>
      <c r="H101" s="94"/>
      <c r="I101" s="88">
        <v>250</v>
      </c>
      <c r="J101" s="88">
        <v>2500</v>
      </c>
      <c r="K101" s="88">
        <v>0</v>
      </c>
      <c r="L101" s="88">
        <f t="shared" si="3"/>
        <v>12750</v>
      </c>
      <c r="M101" s="92"/>
    </row>
    <row r="102" spans="1:13" s="75" customFormat="1" ht="36" customHeight="1" x14ac:dyDescent="0.25">
      <c r="A102" s="74">
        <v>92</v>
      </c>
      <c r="B102" s="77" t="s">
        <v>190</v>
      </c>
      <c r="C102" s="128" t="s">
        <v>241</v>
      </c>
      <c r="D102" s="124" t="s">
        <v>222</v>
      </c>
      <c r="E102" s="125" t="s">
        <v>316</v>
      </c>
      <c r="F102" s="89">
        <v>6000</v>
      </c>
      <c r="G102" s="88">
        <v>0</v>
      </c>
      <c r="H102" s="89">
        <v>0</v>
      </c>
      <c r="I102" s="88">
        <v>250.00000000000003</v>
      </c>
      <c r="J102" s="89">
        <v>1500</v>
      </c>
      <c r="K102" s="88">
        <v>0</v>
      </c>
      <c r="L102" s="88">
        <f t="shared" si="3"/>
        <v>7750</v>
      </c>
      <c r="M102" s="86"/>
    </row>
    <row r="103" spans="1:13" s="75" customFormat="1" ht="36" customHeight="1" x14ac:dyDescent="0.25">
      <c r="A103" s="74">
        <v>93</v>
      </c>
      <c r="B103" s="77" t="s">
        <v>190</v>
      </c>
      <c r="C103" s="128" t="s">
        <v>235</v>
      </c>
      <c r="D103" s="124" t="s">
        <v>213</v>
      </c>
      <c r="E103" s="125" t="s">
        <v>316</v>
      </c>
      <c r="F103" s="89">
        <v>11000</v>
      </c>
      <c r="G103" s="88">
        <v>0</v>
      </c>
      <c r="H103" s="88">
        <v>375</v>
      </c>
      <c r="I103" s="88">
        <v>250.00000000000003</v>
      </c>
      <c r="J103" s="88">
        <v>2750</v>
      </c>
      <c r="K103" s="88">
        <v>0</v>
      </c>
      <c r="L103" s="88">
        <f t="shared" si="3"/>
        <v>14375</v>
      </c>
      <c r="M103" s="86"/>
    </row>
    <row r="104" spans="1:13" s="75" customFormat="1" ht="36" customHeight="1" x14ac:dyDescent="0.25">
      <c r="A104" s="74">
        <v>94</v>
      </c>
      <c r="B104" s="77" t="s">
        <v>190</v>
      </c>
      <c r="C104" s="128" t="s">
        <v>143</v>
      </c>
      <c r="D104" s="124" t="s">
        <v>211</v>
      </c>
      <c r="E104" s="125" t="s">
        <v>319</v>
      </c>
      <c r="F104" s="88">
        <v>11000</v>
      </c>
      <c r="G104" s="88">
        <v>0</v>
      </c>
      <c r="H104" s="88">
        <v>375</v>
      </c>
      <c r="I104" s="88">
        <v>250.00000000000003</v>
      </c>
      <c r="J104" s="88">
        <v>2750</v>
      </c>
      <c r="K104" s="88">
        <v>0</v>
      </c>
      <c r="L104" s="88">
        <f t="shared" si="3"/>
        <v>14375</v>
      </c>
      <c r="M104" s="86">
        <f>1016+138</f>
        <v>1154</v>
      </c>
    </row>
    <row r="105" spans="1:13" s="75" customFormat="1" ht="36" customHeight="1" x14ac:dyDescent="0.25">
      <c r="A105" s="74">
        <v>95</v>
      </c>
      <c r="B105" s="77" t="s">
        <v>190</v>
      </c>
      <c r="C105" s="128" t="s">
        <v>278</v>
      </c>
      <c r="D105" s="124" t="s">
        <v>279</v>
      </c>
      <c r="E105" s="125" t="s">
        <v>333</v>
      </c>
      <c r="F105" s="89">
        <v>15000</v>
      </c>
      <c r="G105" s="88">
        <v>0</v>
      </c>
      <c r="H105" s="88">
        <v>375</v>
      </c>
      <c r="I105" s="88">
        <v>250</v>
      </c>
      <c r="J105" s="88">
        <v>3750</v>
      </c>
      <c r="K105" s="88">
        <v>0</v>
      </c>
      <c r="L105" s="88">
        <f t="shared" si="3"/>
        <v>19375</v>
      </c>
      <c r="M105" s="86"/>
    </row>
    <row r="106" spans="1:13" s="75" customFormat="1" ht="36" customHeight="1" x14ac:dyDescent="0.25">
      <c r="A106" s="74">
        <v>96</v>
      </c>
      <c r="B106" s="77" t="s">
        <v>190</v>
      </c>
      <c r="C106" s="128" t="s">
        <v>242</v>
      </c>
      <c r="D106" s="124" t="s">
        <v>201</v>
      </c>
      <c r="E106" s="125" t="s">
        <v>315</v>
      </c>
      <c r="F106" s="89">
        <v>5500</v>
      </c>
      <c r="G106" s="88">
        <v>0</v>
      </c>
      <c r="H106" s="89">
        <v>0</v>
      </c>
      <c r="I106" s="88">
        <v>250.00000000000003</v>
      </c>
      <c r="J106" s="88">
        <v>1375</v>
      </c>
      <c r="K106" s="88">
        <v>0</v>
      </c>
      <c r="L106" s="88">
        <f t="shared" si="3"/>
        <v>7125</v>
      </c>
      <c r="M106" s="86"/>
    </row>
    <row r="107" spans="1:13" s="75" customFormat="1" ht="36" customHeight="1" x14ac:dyDescent="0.25">
      <c r="A107" s="74">
        <v>97</v>
      </c>
      <c r="B107" s="77" t="s">
        <v>190</v>
      </c>
      <c r="C107" s="128" t="s">
        <v>263</v>
      </c>
      <c r="D107" s="124" t="s">
        <v>212</v>
      </c>
      <c r="E107" s="125" t="s">
        <v>316</v>
      </c>
      <c r="F107" s="89">
        <v>8000</v>
      </c>
      <c r="G107" s="88">
        <v>0</v>
      </c>
      <c r="H107" s="89">
        <v>0</v>
      </c>
      <c r="I107" s="88">
        <v>250</v>
      </c>
      <c r="J107" s="89">
        <v>2000</v>
      </c>
      <c r="K107" s="88">
        <v>0</v>
      </c>
      <c r="L107" s="88">
        <f t="shared" si="3"/>
        <v>10250</v>
      </c>
      <c r="M107" s="86"/>
    </row>
    <row r="108" spans="1:13" s="75" customFormat="1" ht="36" customHeight="1" x14ac:dyDescent="0.25">
      <c r="A108" s="74">
        <v>98</v>
      </c>
      <c r="B108" s="77" t="s">
        <v>190</v>
      </c>
      <c r="C108" s="128" t="s">
        <v>283</v>
      </c>
      <c r="D108" s="124" t="s">
        <v>222</v>
      </c>
      <c r="E108" s="125" t="s">
        <v>328</v>
      </c>
      <c r="F108" s="89">
        <v>6000</v>
      </c>
      <c r="G108" s="88">
        <v>0</v>
      </c>
      <c r="H108" s="89">
        <v>0</v>
      </c>
      <c r="I108" s="88">
        <v>250</v>
      </c>
      <c r="J108" s="89">
        <v>1500</v>
      </c>
      <c r="K108" s="88">
        <v>0</v>
      </c>
      <c r="L108" s="88">
        <f t="shared" si="3"/>
        <v>7750</v>
      </c>
      <c r="M108" s="86"/>
    </row>
    <row r="109" spans="1:13" s="75" customFormat="1" ht="36" customHeight="1" x14ac:dyDescent="0.25">
      <c r="A109" s="74">
        <v>99</v>
      </c>
      <c r="B109" s="77" t="s">
        <v>190</v>
      </c>
      <c r="C109" s="129" t="s">
        <v>257</v>
      </c>
      <c r="D109" s="124" t="s">
        <v>222</v>
      </c>
      <c r="E109" s="125" t="s">
        <v>336</v>
      </c>
      <c r="F109" s="89">
        <v>6000</v>
      </c>
      <c r="G109" s="88">
        <v>0</v>
      </c>
      <c r="H109" s="89">
        <v>0</v>
      </c>
      <c r="I109" s="88">
        <v>250.00000000000003</v>
      </c>
      <c r="J109" s="89">
        <v>1500</v>
      </c>
      <c r="K109" s="88">
        <v>0</v>
      </c>
      <c r="L109" s="88">
        <f t="shared" si="3"/>
        <v>7750</v>
      </c>
      <c r="M109" s="86"/>
    </row>
    <row r="110" spans="1:13" s="75" customFormat="1" ht="36" customHeight="1" x14ac:dyDescent="0.25">
      <c r="A110" s="74">
        <v>100</v>
      </c>
      <c r="B110" s="77" t="s">
        <v>190</v>
      </c>
      <c r="C110" s="129" t="s">
        <v>275</v>
      </c>
      <c r="D110" s="124" t="s">
        <v>262</v>
      </c>
      <c r="E110" s="125" t="s">
        <v>335</v>
      </c>
      <c r="F110" s="89">
        <v>5500</v>
      </c>
      <c r="G110" s="88">
        <v>0</v>
      </c>
      <c r="H110" s="89">
        <v>0</v>
      </c>
      <c r="I110" s="88">
        <v>250</v>
      </c>
      <c r="J110" s="89">
        <v>1375</v>
      </c>
      <c r="K110" s="88">
        <v>0</v>
      </c>
      <c r="L110" s="88">
        <f t="shared" si="3"/>
        <v>7125</v>
      </c>
      <c r="M110" s="86"/>
    </row>
    <row r="111" spans="1:13" s="75" customFormat="1" ht="36" customHeight="1" x14ac:dyDescent="0.25">
      <c r="A111" s="74">
        <v>101</v>
      </c>
      <c r="B111" s="77" t="s">
        <v>190</v>
      </c>
      <c r="C111" s="128" t="s">
        <v>164</v>
      </c>
      <c r="D111" s="124" t="s">
        <v>217</v>
      </c>
      <c r="E111" s="125" t="s">
        <v>333</v>
      </c>
      <c r="F111" s="89">
        <v>11000</v>
      </c>
      <c r="G111" s="88">
        <v>0</v>
      </c>
      <c r="H111" s="88">
        <v>375</v>
      </c>
      <c r="I111" s="88">
        <v>250</v>
      </c>
      <c r="J111" s="88">
        <v>2750</v>
      </c>
      <c r="K111" s="88">
        <v>0</v>
      </c>
      <c r="L111" s="88">
        <f t="shared" si="3"/>
        <v>14375</v>
      </c>
      <c r="M111" s="92"/>
    </row>
    <row r="112" spans="1:13" s="75" customFormat="1" ht="36" customHeight="1" x14ac:dyDescent="0.25">
      <c r="A112" s="74">
        <v>102</v>
      </c>
      <c r="B112" s="77" t="s">
        <v>190</v>
      </c>
      <c r="C112" s="128" t="s">
        <v>171</v>
      </c>
      <c r="D112" s="124" t="s">
        <v>267</v>
      </c>
      <c r="E112" s="125" t="s">
        <v>315</v>
      </c>
      <c r="F112" s="88">
        <v>5500</v>
      </c>
      <c r="G112" s="88">
        <v>0</v>
      </c>
      <c r="H112" s="88">
        <v>0</v>
      </c>
      <c r="I112" s="88">
        <v>250.00000000000003</v>
      </c>
      <c r="J112" s="89">
        <v>1375</v>
      </c>
      <c r="K112" s="88">
        <v>0</v>
      </c>
      <c r="L112" s="88">
        <f t="shared" si="3"/>
        <v>7125</v>
      </c>
      <c r="M112" s="86"/>
    </row>
    <row r="113" spans="1:13" s="75" customFormat="1" ht="36" customHeight="1" x14ac:dyDescent="0.25">
      <c r="A113" s="74">
        <v>103</v>
      </c>
      <c r="B113" s="77" t="s">
        <v>190</v>
      </c>
      <c r="C113" s="128" t="s">
        <v>148</v>
      </c>
      <c r="D113" s="124" t="s">
        <v>212</v>
      </c>
      <c r="E113" s="125" t="s">
        <v>319</v>
      </c>
      <c r="F113" s="88">
        <v>8000</v>
      </c>
      <c r="G113" s="88">
        <v>0</v>
      </c>
      <c r="H113" s="88">
        <v>0</v>
      </c>
      <c r="I113" s="88">
        <v>250.00000000000003</v>
      </c>
      <c r="J113" s="88">
        <v>2000.0000000000002</v>
      </c>
      <c r="K113" s="88">
        <v>0</v>
      </c>
      <c r="L113" s="88">
        <f t="shared" si="3"/>
        <v>10250</v>
      </c>
      <c r="M113" s="86">
        <v>391</v>
      </c>
    </row>
    <row r="114" spans="1:13" s="75" customFormat="1" ht="36" customHeight="1" x14ac:dyDescent="0.25">
      <c r="A114" s="74">
        <v>104</v>
      </c>
      <c r="B114" s="77" t="s">
        <v>190</v>
      </c>
      <c r="C114" s="128" t="s">
        <v>146</v>
      </c>
      <c r="D114" s="124" t="s">
        <v>212</v>
      </c>
      <c r="E114" s="125" t="s">
        <v>319</v>
      </c>
      <c r="F114" s="88">
        <v>8000</v>
      </c>
      <c r="G114" s="88">
        <v>0</v>
      </c>
      <c r="H114" s="88">
        <v>0</v>
      </c>
      <c r="I114" s="88">
        <v>250.00000000000003</v>
      </c>
      <c r="J114" s="88">
        <v>2000.0000000000002</v>
      </c>
      <c r="K114" s="88">
        <v>0</v>
      </c>
      <c r="L114" s="88">
        <f t="shared" si="3"/>
        <v>10250</v>
      </c>
      <c r="M114" s="86">
        <f>1124+528.5</f>
        <v>1652.5</v>
      </c>
    </row>
    <row r="115" spans="1:13" s="75" customFormat="1" ht="36" customHeight="1" x14ac:dyDescent="0.25">
      <c r="A115" s="74">
        <v>105</v>
      </c>
      <c r="B115" s="77" t="s">
        <v>190</v>
      </c>
      <c r="C115" s="128" t="s">
        <v>168</v>
      </c>
      <c r="D115" s="124" t="s">
        <v>219</v>
      </c>
      <c r="E115" s="125" t="s">
        <v>326</v>
      </c>
      <c r="F115" s="89">
        <v>7000</v>
      </c>
      <c r="G115" s="88">
        <v>0</v>
      </c>
      <c r="H115" s="88">
        <v>375</v>
      </c>
      <c r="I115" s="88">
        <v>250.00000000000003</v>
      </c>
      <c r="J115" s="88">
        <v>1750</v>
      </c>
      <c r="K115" s="88">
        <v>0</v>
      </c>
      <c r="L115" s="88">
        <f t="shared" si="3"/>
        <v>9375</v>
      </c>
      <c r="M115" s="86"/>
    </row>
    <row r="116" spans="1:13" s="75" customFormat="1" ht="36" customHeight="1" x14ac:dyDescent="0.25">
      <c r="A116" s="74">
        <v>106</v>
      </c>
      <c r="B116" s="77" t="s">
        <v>190</v>
      </c>
      <c r="C116" s="128" t="s">
        <v>159</v>
      </c>
      <c r="D116" s="124" t="s">
        <v>215</v>
      </c>
      <c r="E116" s="125" t="s">
        <v>320</v>
      </c>
      <c r="F116" s="88">
        <v>10000</v>
      </c>
      <c r="G116" s="88">
        <v>0</v>
      </c>
      <c r="H116" s="91">
        <v>0</v>
      </c>
      <c r="I116" s="88">
        <v>250.00000000000003</v>
      </c>
      <c r="J116" s="88">
        <v>2500</v>
      </c>
      <c r="K116" s="88">
        <v>0</v>
      </c>
      <c r="L116" s="88">
        <f t="shared" si="3"/>
        <v>12750</v>
      </c>
      <c r="M116" s="86"/>
    </row>
    <row r="117" spans="1:13" s="75" customFormat="1" ht="36" customHeight="1" x14ac:dyDescent="0.25">
      <c r="A117" s="74">
        <v>107</v>
      </c>
      <c r="B117" s="77" t="s">
        <v>190</v>
      </c>
      <c r="C117" s="128" t="s">
        <v>169</v>
      </c>
      <c r="D117" s="124" t="s">
        <v>220</v>
      </c>
      <c r="E117" s="125" t="s">
        <v>316</v>
      </c>
      <c r="F117" s="89">
        <v>15000</v>
      </c>
      <c r="G117" s="88">
        <v>0</v>
      </c>
      <c r="H117" s="88">
        <v>375</v>
      </c>
      <c r="I117" s="88">
        <v>250.00000000000003</v>
      </c>
      <c r="J117" s="88">
        <v>3750</v>
      </c>
      <c r="K117" s="88">
        <v>0</v>
      </c>
      <c r="L117" s="88">
        <f t="shared" si="3"/>
        <v>19375</v>
      </c>
      <c r="M117" s="86"/>
    </row>
    <row r="118" spans="1:13" s="84" customFormat="1" ht="36" customHeight="1" x14ac:dyDescent="0.2">
      <c r="A118" s="74">
        <v>108</v>
      </c>
      <c r="B118" s="77" t="s">
        <v>190</v>
      </c>
      <c r="C118" s="128" t="s">
        <v>121</v>
      </c>
      <c r="D118" s="124" t="s">
        <v>191</v>
      </c>
      <c r="E118" s="125" t="s">
        <v>336</v>
      </c>
      <c r="F118" s="88">
        <v>7000</v>
      </c>
      <c r="G118" s="88">
        <v>0</v>
      </c>
      <c r="H118" s="88">
        <v>0</v>
      </c>
      <c r="I118" s="88">
        <v>250.00000000000003</v>
      </c>
      <c r="J118" s="88">
        <v>1750</v>
      </c>
      <c r="K118" s="88">
        <v>0</v>
      </c>
      <c r="L118" s="88">
        <f t="shared" si="3"/>
        <v>9000</v>
      </c>
      <c r="M118" s="86"/>
    </row>
    <row r="119" spans="1:13" s="84" customFormat="1" ht="36" customHeight="1" x14ac:dyDescent="0.2">
      <c r="A119" s="74">
        <v>109</v>
      </c>
      <c r="B119" s="77" t="s">
        <v>190</v>
      </c>
      <c r="C119" s="128" t="s">
        <v>153</v>
      </c>
      <c r="D119" s="124" t="s">
        <v>213</v>
      </c>
      <c r="E119" s="125" t="s">
        <v>316</v>
      </c>
      <c r="F119" s="89">
        <v>11000</v>
      </c>
      <c r="G119" s="88">
        <v>0</v>
      </c>
      <c r="H119" s="88">
        <v>375</v>
      </c>
      <c r="I119" s="88">
        <v>250.00000000000003</v>
      </c>
      <c r="J119" s="88">
        <v>2750</v>
      </c>
      <c r="K119" s="88">
        <v>0</v>
      </c>
      <c r="L119" s="88">
        <f t="shared" si="3"/>
        <v>14375</v>
      </c>
      <c r="M119" s="86"/>
    </row>
    <row r="120" spans="1:13" s="84" customFormat="1" ht="36" customHeight="1" x14ac:dyDescent="0.2">
      <c r="A120" s="74">
        <v>110</v>
      </c>
      <c r="B120" s="77" t="s">
        <v>190</v>
      </c>
      <c r="C120" s="128" t="s">
        <v>239</v>
      </c>
      <c r="D120" s="124" t="s">
        <v>204</v>
      </c>
      <c r="E120" s="125" t="s">
        <v>315</v>
      </c>
      <c r="F120" s="89">
        <v>3000</v>
      </c>
      <c r="G120" s="88">
        <v>0</v>
      </c>
      <c r="H120" s="89">
        <v>0</v>
      </c>
      <c r="I120" s="88">
        <v>250.00000000000003</v>
      </c>
      <c r="J120" s="88">
        <v>750</v>
      </c>
      <c r="K120" s="88">
        <v>0</v>
      </c>
      <c r="L120" s="88">
        <f t="shared" si="3"/>
        <v>4000</v>
      </c>
      <c r="M120" s="86"/>
    </row>
    <row r="121" spans="1:13" s="84" customFormat="1" ht="36" customHeight="1" x14ac:dyDescent="0.2">
      <c r="A121" s="74">
        <v>111</v>
      </c>
      <c r="B121" s="77" t="s">
        <v>190</v>
      </c>
      <c r="C121" s="128" t="s">
        <v>251</v>
      </c>
      <c r="D121" s="124" t="s">
        <v>259</v>
      </c>
      <c r="E121" s="125" t="s">
        <v>326</v>
      </c>
      <c r="F121" s="89">
        <v>5500</v>
      </c>
      <c r="G121" s="88">
        <v>0</v>
      </c>
      <c r="H121" s="89">
        <v>0</v>
      </c>
      <c r="I121" s="88">
        <v>250.00000000000003</v>
      </c>
      <c r="J121" s="89">
        <v>1375</v>
      </c>
      <c r="K121" s="88">
        <v>0</v>
      </c>
      <c r="L121" s="88">
        <f t="shared" si="3"/>
        <v>7125</v>
      </c>
      <c r="M121" s="93">
        <v>848</v>
      </c>
    </row>
    <row r="122" spans="1:13" s="75" customFormat="1" ht="36" customHeight="1" x14ac:dyDescent="0.25">
      <c r="A122" s="74">
        <v>112</v>
      </c>
      <c r="B122" s="77" t="s">
        <v>190</v>
      </c>
      <c r="C122" s="129" t="s">
        <v>295</v>
      </c>
      <c r="D122" s="127" t="s">
        <v>296</v>
      </c>
      <c r="E122" s="125" t="s">
        <v>325</v>
      </c>
      <c r="F122" s="89">
        <v>8000</v>
      </c>
      <c r="G122" s="88">
        <v>0</v>
      </c>
      <c r="H122" s="89">
        <v>0</v>
      </c>
      <c r="I122" s="88">
        <v>250</v>
      </c>
      <c r="J122" s="88">
        <v>2000</v>
      </c>
      <c r="K122" s="88">
        <v>0</v>
      </c>
      <c r="L122" s="88">
        <f t="shared" si="3"/>
        <v>10250</v>
      </c>
      <c r="M122" s="86"/>
    </row>
    <row r="123" spans="1:13" s="84" customFormat="1" ht="36" customHeight="1" x14ac:dyDescent="0.2">
      <c r="A123" s="74">
        <v>113</v>
      </c>
      <c r="B123" s="77" t="s">
        <v>190</v>
      </c>
      <c r="C123" s="128" t="s">
        <v>130</v>
      </c>
      <c r="D123" s="124" t="s">
        <v>202</v>
      </c>
      <c r="E123" s="125" t="s">
        <v>315</v>
      </c>
      <c r="F123" s="89">
        <v>4500</v>
      </c>
      <c r="G123" s="88">
        <v>0</v>
      </c>
      <c r="H123" s="89">
        <v>0</v>
      </c>
      <c r="I123" s="88">
        <v>250.00000000000003</v>
      </c>
      <c r="J123" s="88">
        <v>1125</v>
      </c>
      <c r="K123" s="88">
        <v>0</v>
      </c>
      <c r="L123" s="88">
        <f t="shared" si="3"/>
        <v>5875</v>
      </c>
      <c r="M123" s="86"/>
    </row>
    <row r="124" spans="1:13" s="84" customFormat="1" ht="36" customHeight="1" x14ac:dyDescent="0.2">
      <c r="A124" s="74">
        <v>114</v>
      </c>
      <c r="B124" s="77" t="s">
        <v>190</v>
      </c>
      <c r="C124" s="128" t="s">
        <v>247</v>
      </c>
      <c r="D124" s="124" t="s">
        <v>212</v>
      </c>
      <c r="E124" s="125" t="s">
        <v>319</v>
      </c>
      <c r="F124" s="88">
        <v>8000</v>
      </c>
      <c r="G124" s="88">
        <v>0</v>
      </c>
      <c r="H124" s="88">
        <v>0</v>
      </c>
      <c r="I124" s="88">
        <v>250.00000000000003</v>
      </c>
      <c r="J124" s="88">
        <v>2000.0000000000002</v>
      </c>
      <c r="K124" s="88">
        <v>0</v>
      </c>
      <c r="L124" s="88">
        <f t="shared" si="3"/>
        <v>10250</v>
      </c>
      <c r="M124" s="86">
        <v>83</v>
      </c>
    </row>
    <row r="125" spans="1:13" s="84" customFormat="1" ht="36" customHeight="1" x14ac:dyDescent="0.2">
      <c r="A125" s="74">
        <v>115</v>
      </c>
      <c r="B125" s="85" t="s">
        <v>309</v>
      </c>
      <c r="C125" s="128" t="s">
        <v>310</v>
      </c>
      <c r="D125" s="124" t="s">
        <v>311</v>
      </c>
      <c r="E125" s="127" t="s">
        <v>311</v>
      </c>
      <c r="F125" s="88">
        <f>16250+17500</f>
        <v>33750</v>
      </c>
      <c r="G125" s="88">
        <f>6035.71+6500</f>
        <v>12535.71</v>
      </c>
      <c r="H125" s="88">
        <f>348.21+375</f>
        <v>723.21</v>
      </c>
      <c r="I125" s="88">
        <f>232.14+250</f>
        <v>482.14</v>
      </c>
      <c r="J125" s="88">
        <f>6035.71+6500</f>
        <v>12535.71</v>
      </c>
      <c r="K125" s="88">
        <f>11142.86+12000</f>
        <v>23142.86</v>
      </c>
      <c r="L125" s="88" t="e">
        <f>+F125+#REF!+G125+#REF!+H125+#REF!+#REF!+I125+J125+K125+#REF!</f>
        <v>#REF!</v>
      </c>
      <c r="M125" s="86"/>
    </row>
    <row r="126" spans="1:13" s="84" customFormat="1" ht="36" customHeight="1" x14ac:dyDescent="0.2">
      <c r="A126" s="74">
        <v>116</v>
      </c>
      <c r="B126" s="77" t="s">
        <v>190</v>
      </c>
      <c r="C126" s="128" t="s">
        <v>127</v>
      </c>
      <c r="D126" s="124" t="s">
        <v>198</v>
      </c>
      <c r="E126" s="125" t="s">
        <v>322</v>
      </c>
      <c r="F126" s="89">
        <v>8000</v>
      </c>
      <c r="G126" s="88">
        <v>0</v>
      </c>
      <c r="H126" s="89">
        <v>0</v>
      </c>
      <c r="I126" s="88">
        <v>250.00000000000003</v>
      </c>
      <c r="J126" s="88">
        <v>2000.0000000000002</v>
      </c>
      <c r="K126" s="88">
        <v>0</v>
      </c>
      <c r="L126" s="88">
        <f>SUBTOTAL(9,F126:K126)</f>
        <v>10250</v>
      </c>
      <c r="M126" s="93"/>
    </row>
    <row r="127" spans="1:13" s="84" customFormat="1" ht="44.25" customHeight="1" x14ac:dyDescent="0.25">
      <c r="B127" s="78"/>
      <c r="C127" s="71"/>
      <c r="D127" s="72"/>
      <c r="E127" s="72"/>
      <c r="F127"/>
      <c r="G127"/>
      <c r="H127"/>
      <c r="I127"/>
      <c r="J127"/>
      <c r="K127"/>
      <c r="L127" s="70"/>
      <c r="M127" s="70"/>
    </row>
  </sheetData>
  <autoFilter ref="A10:M127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1.28" right="0.28000000000000003" top="0.43307086614173229" bottom="0.74803149606299213" header="0.31496062992125984" footer="0.31496062992125984"/>
  <pageSetup paperSize="5" scale="79" fitToHeight="0" orientation="landscape" r:id="rId1"/>
  <headerFooter>
    <oddHeader>&amp;RPágina &amp;P de &amp;N</oddHeader>
    <oddFooter xml:space="preserve">&amp;LElaboró:     
                 &amp;CRevisó: &amp;RVo.Bo.                                                    </oddFooter>
  </headerFooter>
  <rowBreaks count="9" manualBreakCount="9">
    <brk id="23" max="12" man="1"/>
    <brk id="36" max="12" man="1"/>
    <brk id="49" max="12" man="1"/>
    <brk id="62" max="12" man="1"/>
    <brk id="75" max="12" man="1"/>
    <brk id="88" max="12" man="1"/>
    <brk id="101" max="12" man="1"/>
    <brk id="114" max="12" man="1"/>
    <brk id="127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15.75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1" ht="15.75" x14ac:dyDescent="0.25">
      <c r="A3" s="97" t="s">
        <v>2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ht="15.75" x14ac:dyDescent="0.25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1" ht="15.75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96"/>
      <c r="K5" s="96"/>
    </row>
    <row r="6" spans="1:11" ht="15.75" x14ac:dyDescent="0.25">
      <c r="A6" s="96" t="s">
        <v>5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11" ht="15.75" x14ac:dyDescent="0.25">
      <c r="A7" s="96" t="s">
        <v>6</v>
      </c>
      <c r="B7" s="96"/>
      <c r="C7" s="96"/>
      <c r="D7" s="96"/>
      <c r="E7" s="96"/>
      <c r="F7" s="96"/>
      <c r="G7" s="96"/>
      <c r="H7" s="96"/>
      <c r="I7" s="96"/>
      <c r="J7" s="96"/>
      <c r="K7" s="96"/>
    </row>
    <row r="8" spans="1:11" ht="15.75" x14ac:dyDescent="0.25">
      <c r="A8" s="96" t="s">
        <v>88</v>
      </c>
      <c r="B8" s="96"/>
      <c r="C8" s="96"/>
      <c r="D8" s="96"/>
      <c r="E8" s="96"/>
      <c r="F8" s="96"/>
      <c r="G8" s="96"/>
      <c r="H8" s="96"/>
      <c r="I8" s="96"/>
      <c r="J8" s="96"/>
      <c r="K8" s="9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8" t="s">
        <v>107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102" t="s">
        <v>9</v>
      </c>
      <c r="G11" s="103"/>
      <c r="H11" s="104" t="s">
        <v>10</v>
      </c>
      <c r="I11" s="105"/>
      <c r="J11" s="102" t="s">
        <v>11</v>
      </c>
      <c r="K11" s="106"/>
    </row>
    <row r="12" spans="1:11" x14ac:dyDescent="0.25">
      <c r="A12" s="107" t="s">
        <v>23</v>
      </c>
      <c r="B12" s="110"/>
      <c r="C12" s="110"/>
      <c r="D12" s="110"/>
      <c r="E12" s="110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8"/>
      <c r="B13" s="111"/>
      <c r="C13" s="111"/>
      <c r="D13" s="111"/>
      <c r="E13" s="111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8"/>
      <c r="B14" s="111"/>
      <c r="C14" s="111"/>
      <c r="D14" s="111"/>
      <c r="E14" s="111"/>
      <c r="F14" s="113"/>
      <c r="G14" s="113"/>
      <c r="H14" s="12" t="s">
        <v>18</v>
      </c>
      <c r="I14" s="30"/>
      <c r="J14" s="12" t="s">
        <v>19</v>
      </c>
      <c r="K14" s="31"/>
    </row>
    <row r="15" spans="1:11" x14ac:dyDescent="0.25">
      <c r="A15" s="108"/>
      <c r="B15" s="111"/>
      <c r="C15" s="111"/>
      <c r="D15" s="111"/>
      <c r="E15" s="111"/>
      <c r="F15" s="111"/>
      <c r="G15" s="111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9"/>
      <c r="B16" s="112"/>
      <c r="C16" s="112"/>
      <c r="D16" s="112"/>
      <c r="E16" s="112"/>
      <c r="F16" s="112"/>
      <c r="G16" s="112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15.75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1" ht="15.75" x14ac:dyDescent="0.25">
      <c r="A3" s="97" t="s">
        <v>2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 ht="15.75" x14ac:dyDescent="0.25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1" ht="15.75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96"/>
      <c r="K5" s="96"/>
    </row>
    <row r="6" spans="1:11" ht="15.75" x14ac:dyDescent="0.25">
      <c r="A6" s="96" t="s">
        <v>5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11" ht="15.75" x14ac:dyDescent="0.25">
      <c r="A7" s="96" t="s">
        <v>6</v>
      </c>
      <c r="B7" s="96"/>
      <c r="C7" s="96"/>
      <c r="D7" s="96"/>
      <c r="E7" s="96"/>
      <c r="F7" s="96"/>
      <c r="G7" s="96"/>
      <c r="H7" s="96"/>
      <c r="I7" s="96"/>
      <c r="J7" s="96"/>
      <c r="K7" s="96"/>
    </row>
    <row r="8" spans="1:11" ht="15.75" x14ac:dyDescent="0.25">
      <c r="A8" s="96" t="s">
        <v>88</v>
      </c>
      <c r="B8" s="96"/>
      <c r="C8" s="96"/>
      <c r="D8" s="96"/>
      <c r="E8" s="96"/>
      <c r="F8" s="96"/>
      <c r="G8" s="96"/>
      <c r="H8" s="96"/>
      <c r="I8" s="96"/>
      <c r="J8" s="96"/>
      <c r="K8" s="9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8" t="s">
        <v>108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14" t="s">
        <v>9</v>
      </c>
      <c r="G11" s="114"/>
      <c r="H11" s="104" t="s">
        <v>10</v>
      </c>
      <c r="I11" s="105"/>
      <c r="J11" s="114" t="s">
        <v>11</v>
      </c>
      <c r="K11" s="115"/>
    </row>
    <row r="12" spans="1:11" x14ac:dyDescent="0.25">
      <c r="A12" s="116" t="s">
        <v>68</v>
      </c>
      <c r="B12" s="110"/>
      <c r="C12" s="110"/>
      <c r="D12" s="110"/>
      <c r="E12" s="110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7"/>
      <c r="B13" s="111"/>
      <c r="C13" s="111"/>
      <c r="D13" s="111"/>
      <c r="E13" s="111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7"/>
      <c r="B14" s="111"/>
      <c r="C14" s="111"/>
      <c r="D14" s="111"/>
      <c r="E14" s="111"/>
      <c r="F14" s="113"/>
      <c r="G14" s="113"/>
      <c r="H14" s="12" t="s">
        <v>18</v>
      </c>
      <c r="I14" s="30"/>
      <c r="J14" s="12" t="s">
        <v>19</v>
      </c>
      <c r="K14" s="31"/>
    </row>
    <row r="15" spans="1:11" x14ac:dyDescent="0.25">
      <c r="A15" s="117"/>
      <c r="B15" s="111"/>
      <c r="C15" s="111"/>
      <c r="D15" s="111"/>
      <c r="E15" s="111"/>
      <c r="F15" s="111"/>
      <c r="G15" s="111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8"/>
      <c r="B16" s="112"/>
      <c r="C16" s="112"/>
      <c r="D16" s="112"/>
      <c r="E16" s="112"/>
      <c r="F16" s="112"/>
      <c r="G16" s="112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6" t="s">
        <v>0</v>
      </c>
      <c r="B1" s="96"/>
      <c r="C1" s="96"/>
      <c r="D1" s="96"/>
      <c r="E1" s="96"/>
      <c r="F1" s="96"/>
      <c r="G1" s="96"/>
      <c r="H1" s="96"/>
    </row>
    <row r="2" spans="1:8" ht="15.75" x14ac:dyDescent="0.25">
      <c r="A2" s="96" t="s">
        <v>1</v>
      </c>
      <c r="B2" s="96"/>
      <c r="C2" s="96"/>
      <c r="D2" s="96"/>
      <c r="E2" s="96"/>
      <c r="F2" s="96"/>
      <c r="G2" s="96"/>
      <c r="H2" s="96"/>
    </row>
    <row r="3" spans="1:8" ht="15.75" x14ac:dyDescent="0.25">
      <c r="A3" s="97" t="s">
        <v>2</v>
      </c>
      <c r="B3" s="97"/>
      <c r="C3" s="97"/>
      <c r="D3" s="97"/>
      <c r="E3" s="97"/>
      <c r="F3" s="97"/>
      <c r="G3" s="97"/>
      <c r="H3" s="97"/>
    </row>
    <row r="4" spans="1:8" ht="15.75" x14ac:dyDescent="0.25">
      <c r="A4" s="96" t="s">
        <v>3</v>
      </c>
      <c r="B4" s="96"/>
      <c r="C4" s="96"/>
      <c r="D4" s="96"/>
      <c r="E4" s="96"/>
      <c r="F4" s="96"/>
      <c r="G4" s="96"/>
      <c r="H4" s="96"/>
    </row>
    <row r="5" spans="1:8" ht="15.75" x14ac:dyDescent="0.25">
      <c r="A5" s="96" t="s">
        <v>4</v>
      </c>
      <c r="B5" s="96"/>
      <c r="C5" s="96"/>
      <c r="D5" s="96"/>
      <c r="E5" s="96"/>
      <c r="F5" s="96"/>
      <c r="G5" s="96"/>
      <c r="H5" s="96"/>
    </row>
    <row r="6" spans="1:8" ht="15.75" x14ac:dyDescent="0.25">
      <c r="A6" s="96" t="s">
        <v>5</v>
      </c>
      <c r="B6" s="96"/>
      <c r="C6" s="96"/>
      <c r="D6" s="96"/>
      <c r="E6" s="96"/>
      <c r="F6" s="96"/>
      <c r="G6" s="96"/>
      <c r="H6" s="96"/>
    </row>
    <row r="7" spans="1:8" ht="15.75" x14ac:dyDescent="0.25">
      <c r="A7" s="96" t="s">
        <v>6</v>
      </c>
      <c r="B7" s="96"/>
      <c r="C7" s="96"/>
      <c r="D7" s="96"/>
      <c r="E7" s="96"/>
      <c r="F7" s="96"/>
      <c r="G7" s="96"/>
      <c r="H7" s="96"/>
    </row>
    <row r="8" spans="1:8" ht="15.75" x14ac:dyDescent="0.25">
      <c r="A8" s="96" t="s">
        <v>88</v>
      </c>
      <c r="B8" s="96"/>
      <c r="C8" s="96"/>
      <c r="D8" s="96"/>
      <c r="E8" s="96"/>
      <c r="F8" s="96"/>
      <c r="G8" s="96"/>
      <c r="H8" s="96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8" t="s">
        <v>109</v>
      </c>
      <c r="B10" s="98"/>
      <c r="C10" s="98"/>
      <c r="D10" s="98"/>
      <c r="E10" s="98"/>
      <c r="F10" s="98"/>
      <c r="G10" s="98"/>
      <c r="H10" s="98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9" t="s">
        <v>0</v>
      </c>
      <c r="B1" s="119"/>
      <c r="C1" s="119"/>
      <c r="D1" s="119"/>
      <c r="E1" s="119"/>
    </row>
    <row r="2" spans="1:5" ht="15.75" x14ac:dyDescent="0.25">
      <c r="A2" s="119" t="s">
        <v>1</v>
      </c>
      <c r="B2" s="119"/>
      <c r="C2" s="119"/>
      <c r="D2" s="119"/>
      <c r="E2" s="119"/>
    </row>
    <row r="3" spans="1:5" ht="15.75" x14ac:dyDescent="0.25">
      <c r="A3" s="120" t="s">
        <v>2</v>
      </c>
      <c r="B3" s="120"/>
      <c r="C3" s="120"/>
      <c r="D3" s="120"/>
      <c r="E3" s="120"/>
    </row>
    <row r="4" spans="1:5" ht="15.75" x14ac:dyDescent="0.25">
      <c r="A4" s="119" t="s">
        <v>3</v>
      </c>
      <c r="B4" s="119"/>
      <c r="C4" s="119"/>
      <c r="D4" s="119"/>
      <c r="E4" s="119"/>
    </row>
    <row r="5" spans="1:5" ht="15.75" x14ac:dyDescent="0.25">
      <c r="A5" s="119" t="s">
        <v>4</v>
      </c>
      <c r="B5" s="119"/>
      <c r="C5" s="119"/>
      <c r="D5" s="119"/>
      <c r="E5" s="119"/>
    </row>
    <row r="6" spans="1:5" ht="15.75" x14ac:dyDescent="0.25">
      <c r="A6" s="119" t="s">
        <v>5</v>
      </c>
      <c r="B6" s="119"/>
      <c r="C6" s="119"/>
      <c r="D6" s="119"/>
      <c r="E6" s="119"/>
    </row>
    <row r="7" spans="1:5" ht="15.75" x14ac:dyDescent="0.25">
      <c r="A7" s="119" t="s">
        <v>6</v>
      </c>
      <c r="B7" s="119"/>
      <c r="C7" s="119"/>
      <c r="D7" s="119"/>
      <c r="E7" s="119"/>
    </row>
    <row r="8" spans="1:5" ht="15.75" x14ac:dyDescent="0.25">
      <c r="A8" s="119" t="s">
        <v>88</v>
      </c>
      <c r="B8" s="119"/>
      <c r="C8" s="119"/>
      <c r="D8" s="119"/>
      <c r="E8" s="119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8" t="s">
        <v>110</v>
      </c>
      <c r="B10" s="98"/>
      <c r="C10" s="98"/>
      <c r="D10" s="98"/>
      <c r="E10" s="98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9" t="s">
        <v>0</v>
      </c>
      <c r="B1" s="119"/>
      <c r="C1" s="119"/>
      <c r="D1" s="119"/>
    </row>
    <row r="2" spans="1:4" ht="15.75" x14ac:dyDescent="0.25">
      <c r="A2" s="119" t="s">
        <v>1</v>
      </c>
      <c r="B2" s="119"/>
      <c r="C2" s="119"/>
      <c r="D2" s="119"/>
    </row>
    <row r="3" spans="1:4" ht="15.75" x14ac:dyDescent="0.25">
      <c r="A3" s="120" t="s">
        <v>2</v>
      </c>
      <c r="B3" s="120"/>
      <c r="C3" s="120"/>
      <c r="D3" s="120"/>
    </row>
    <row r="4" spans="1:4" ht="15.75" x14ac:dyDescent="0.25">
      <c r="A4" s="119" t="s">
        <v>3</v>
      </c>
      <c r="B4" s="119"/>
      <c r="C4" s="119"/>
      <c r="D4" s="119"/>
    </row>
    <row r="5" spans="1:4" ht="15.75" x14ac:dyDescent="0.25">
      <c r="A5" s="119" t="s">
        <v>4</v>
      </c>
      <c r="B5" s="119"/>
      <c r="C5" s="119"/>
      <c r="D5" s="119"/>
    </row>
    <row r="6" spans="1:4" ht="15.75" x14ac:dyDescent="0.25">
      <c r="A6" s="119" t="s">
        <v>5</v>
      </c>
      <c r="B6" s="119"/>
      <c r="C6" s="119"/>
      <c r="D6" s="119"/>
    </row>
    <row r="7" spans="1:4" ht="15.75" x14ac:dyDescent="0.25">
      <c r="A7" s="119" t="s">
        <v>6</v>
      </c>
      <c r="B7" s="119"/>
      <c r="C7" s="119"/>
      <c r="D7" s="119"/>
    </row>
    <row r="8" spans="1:4" ht="15.75" x14ac:dyDescent="0.25">
      <c r="A8" s="119" t="s">
        <v>88</v>
      </c>
      <c r="B8" s="119"/>
      <c r="C8" s="119"/>
      <c r="D8" s="119"/>
    </row>
    <row r="9" spans="1:4" ht="15.75" x14ac:dyDescent="0.25">
      <c r="A9" s="39"/>
      <c r="B9" s="39"/>
      <c r="C9" s="39"/>
      <c r="D9" s="39"/>
    </row>
    <row r="10" spans="1:4" ht="18.75" x14ac:dyDescent="0.3">
      <c r="A10" s="122" t="s">
        <v>111</v>
      </c>
      <c r="B10" s="122"/>
      <c r="C10" s="122"/>
      <c r="D10" s="122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21" t="s">
        <v>33</v>
      </c>
      <c r="B12" s="121"/>
      <c r="C12" s="121"/>
      <c r="D12" s="121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21" t="s">
        <v>34</v>
      </c>
      <c r="B21" s="121"/>
      <c r="C21" s="121"/>
      <c r="D21" s="121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21" t="s">
        <v>35</v>
      </c>
      <c r="B30" s="121"/>
      <c r="C30" s="121"/>
      <c r="D30" s="121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9" t="s">
        <v>0</v>
      </c>
      <c r="B1" s="119"/>
      <c r="C1" s="119"/>
      <c r="D1" s="119"/>
    </row>
    <row r="2" spans="1:4" ht="15.75" x14ac:dyDescent="0.25">
      <c r="A2" s="119" t="s">
        <v>1</v>
      </c>
      <c r="B2" s="119"/>
      <c r="C2" s="119"/>
      <c r="D2" s="119"/>
    </row>
    <row r="3" spans="1:4" ht="15.75" x14ac:dyDescent="0.25">
      <c r="A3" s="120" t="s">
        <v>2</v>
      </c>
      <c r="B3" s="120"/>
      <c r="C3" s="120"/>
      <c r="D3" s="120"/>
    </row>
    <row r="4" spans="1:4" ht="15.75" x14ac:dyDescent="0.25">
      <c r="A4" s="119" t="s">
        <v>3</v>
      </c>
      <c r="B4" s="119"/>
      <c r="C4" s="119"/>
      <c r="D4" s="119"/>
    </row>
    <row r="5" spans="1:4" ht="15.75" x14ac:dyDescent="0.25">
      <c r="A5" s="119" t="s">
        <v>4</v>
      </c>
      <c r="B5" s="119"/>
      <c r="C5" s="119"/>
      <c r="D5" s="119"/>
    </row>
    <row r="6" spans="1:4" ht="15.75" x14ac:dyDescent="0.25">
      <c r="A6" s="119" t="s">
        <v>5</v>
      </c>
      <c r="B6" s="119"/>
      <c r="C6" s="119"/>
      <c r="D6" s="119"/>
    </row>
    <row r="7" spans="1:4" ht="15.75" x14ac:dyDescent="0.25">
      <c r="A7" s="119" t="s">
        <v>6</v>
      </c>
      <c r="B7" s="119"/>
      <c r="C7" s="119"/>
      <c r="D7" s="119"/>
    </row>
    <row r="8" spans="1:4" ht="15.75" x14ac:dyDescent="0.25">
      <c r="A8" s="119" t="s">
        <v>88</v>
      </c>
      <c r="B8" s="119"/>
      <c r="C8" s="119"/>
      <c r="D8" s="119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8" t="s">
        <v>112</v>
      </c>
      <c r="B10" s="98"/>
      <c r="C10" s="98"/>
      <c r="D10" s="98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5.75" x14ac:dyDescent="0.25">
      <c r="A2" s="119" t="s">
        <v>1</v>
      </c>
      <c r="B2" s="119"/>
      <c r="C2" s="119"/>
      <c r="D2" s="119"/>
      <c r="E2" s="119"/>
      <c r="F2" s="119"/>
      <c r="G2" s="119"/>
      <c r="H2" s="119"/>
      <c r="I2" s="119"/>
      <c r="J2" s="119"/>
    </row>
    <row r="3" spans="1:10" ht="15.75" x14ac:dyDescent="0.25">
      <c r="A3" s="120" t="s">
        <v>2</v>
      </c>
      <c r="B3" s="120"/>
      <c r="C3" s="120"/>
      <c r="D3" s="120"/>
      <c r="E3" s="120"/>
      <c r="F3" s="120"/>
      <c r="G3" s="120"/>
      <c r="H3" s="120"/>
      <c r="I3" s="120"/>
      <c r="J3" s="120"/>
    </row>
    <row r="4" spans="1:10" ht="15.75" x14ac:dyDescent="0.25">
      <c r="A4" s="119" t="s">
        <v>3</v>
      </c>
      <c r="B4" s="119"/>
      <c r="C4" s="119"/>
      <c r="D4" s="119"/>
      <c r="E4" s="119"/>
      <c r="F4" s="119"/>
      <c r="G4" s="119"/>
      <c r="H4" s="119"/>
      <c r="I4" s="119"/>
      <c r="J4" s="119"/>
    </row>
    <row r="5" spans="1:10" ht="15.75" x14ac:dyDescent="0.25">
      <c r="A5" s="119" t="s">
        <v>4</v>
      </c>
      <c r="B5" s="119"/>
      <c r="C5" s="119"/>
      <c r="D5" s="119"/>
      <c r="E5" s="119"/>
      <c r="F5" s="119"/>
      <c r="G5" s="119"/>
      <c r="H5" s="119"/>
      <c r="I5" s="119"/>
      <c r="J5" s="119"/>
    </row>
    <row r="6" spans="1:10" ht="15.75" x14ac:dyDescent="0.25">
      <c r="A6" s="119" t="s">
        <v>5</v>
      </c>
      <c r="B6" s="119"/>
      <c r="C6" s="119"/>
      <c r="D6" s="119"/>
      <c r="E6" s="119"/>
      <c r="F6" s="119"/>
      <c r="G6" s="119"/>
      <c r="H6" s="119"/>
      <c r="I6" s="119"/>
      <c r="J6" s="119"/>
    </row>
    <row r="7" spans="1:10" ht="15.75" x14ac:dyDescent="0.25">
      <c r="A7" s="119" t="s">
        <v>6</v>
      </c>
      <c r="B7" s="119"/>
      <c r="C7" s="119"/>
      <c r="D7" s="119"/>
      <c r="E7" s="119"/>
      <c r="F7" s="119"/>
      <c r="G7" s="119"/>
      <c r="H7" s="119"/>
      <c r="I7" s="119"/>
      <c r="J7" s="119"/>
    </row>
    <row r="8" spans="1:10" ht="15.75" x14ac:dyDescent="0.25">
      <c r="A8" s="119" t="s">
        <v>88</v>
      </c>
      <c r="B8" s="119"/>
      <c r="C8" s="119"/>
      <c r="D8" s="119"/>
      <c r="E8" s="119"/>
      <c r="F8" s="119"/>
      <c r="G8" s="119"/>
      <c r="H8" s="119"/>
      <c r="I8" s="119"/>
      <c r="J8" s="119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8" t="s">
        <v>113</v>
      </c>
      <c r="B10" s="98"/>
      <c r="C10" s="98"/>
      <c r="D10" s="98"/>
      <c r="E10" s="98"/>
      <c r="F10" s="98"/>
      <c r="G10" s="98"/>
      <c r="H10" s="98"/>
      <c r="I10" s="98"/>
      <c r="J10" s="98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6" t="s">
        <v>0</v>
      </c>
      <c r="B1" s="96"/>
      <c r="C1" s="96"/>
      <c r="D1" s="96"/>
      <c r="E1" s="96"/>
      <c r="F1" s="96"/>
      <c r="G1" s="96"/>
      <c r="H1" s="96"/>
    </row>
    <row r="2" spans="1:8" ht="15.75" x14ac:dyDescent="0.25">
      <c r="A2" s="96" t="s">
        <v>1</v>
      </c>
      <c r="B2" s="96"/>
      <c r="C2" s="96"/>
      <c r="D2" s="96"/>
      <c r="E2" s="96"/>
      <c r="F2" s="96"/>
      <c r="G2" s="96"/>
      <c r="H2" s="96"/>
    </row>
    <row r="3" spans="1:8" ht="15.75" x14ac:dyDescent="0.25">
      <c r="A3" s="97" t="s">
        <v>2</v>
      </c>
      <c r="B3" s="97"/>
      <c r="C3" s="97"/>
      <c r="D3" s="97"/>
      <c r="E3" s="97"/>
      <c r="F3" s="97"/>
      <c r="G3" s="97"/>
      <c r="H3" s="97"/>
    </row>
    <row r="4" spans="1:8" ht="15.75" x14ac:dyDescent="0.25">
      <c r="A4" s="96" t="s">
        <v>3</v>
      </c>
      <c r="B4" s="96"/>
      <c r="C4" s="96"/>
      <c r="D4" s="96"/>
      <c r="E4" s="96"/>
      <c r="F4" s="96"/>
      <c r="G4" s="96"/>
      <c r="H4" s="96"/>
    </row>
    <row r="5" spans="1:8" ht="15.75" x14ac:dyDescent="0.25">
      <c r="A5" s="96" t="s">
        <v>4</v>
      </c>
      <c r="B5" s="96"/>
      <c r="C5" s="96"/>
      <c r="D5" s="96"/>
      <c r="E5" s="96"/>
      <c r="F5" s="96"/>
      <c r="G5" s="96"/>
      <c r="H5" s="96"/>
    </row>
    <row r="6" spans="1:8" ht="15.75" x14ac:dyDescent="0.25">
      <c r="A6" s="96" t="s">
        <v>5</v>
      </c>
      <c r="B6" s="96"/>
      <c r="C6" s="96"/>
      <c r="D6" s="96"/>
      <c r="E6" s="96"/>
      <c r="F6" s="96"/>
      <c r="G6" s="96"/>
      <c r="H6" s="96"/>
    </row>
    <row r="7" spans="1:8" ht="15.75" x14ac:dyDescent="0.25">
      <c r="A7" s="96" t="s">
        <v>6</v>
      </c>
      <c r="B7" s="96"/>
      <c r="C7" s="96"/>
      <c r="D7" s="96"/>
      <c r="E7" s="96"/>
      <c r="F7" s="96"/>
      <c r="G7" s="96"/>
      <c r="H7" s="96"/>
    </row>
    <row r="8" spans="1:8" ht="15.75" x14ac:dyDescent="0.25">
      <c r="A8" s="96" t="s">
        <v>88</v>
      </c>
      <c r="B8" s="96"/>
      <c r="C8" s="96"/>
      <c r="D8" s="96"/>
      <c r="E8" s="96"/>
      <c r="F8" s="96"/>
      <c r="G8" s="96"/>
      <c r="H8" s="96"/>
    </row>
    <row r="10" spans="1:8" ht="21.75" thickBot="1" x14ac:dyDescent="0.4">
      <c r="A10" s="123" t="s">
        <v>114</v>
      </c>
      <c r="B10" s="123"/>
      <c r="C10" s="123"/>
      <c r="D10" s="123"/>
      <c r="E10" s="123"/>
      <c r="F10" s="123"/>
      <c r="G10" s="123"/>
      <c r="H10" s="123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6" t="s">
        <v>0</v>
      </c>
      <c r="B1" s="96"/>
      <c r="C1" s="96"/>
      <c r="D1" s="96"/>
      <c r="E1" s="96"/>
      <c r="F1" s="96"/>
      <c r="G1" s="96"/>
      <c r="H1" s="96"/>
    </row>
    <row r="2" spans="1:8" ht="15.75" x14ac:dyDescent="0.25">
      <c r="A2" s="96" t="s">
        <v>1</v>
      </c>
      <c r="B2" s="96"/>
      <c r="C2" s="96"/>
      <c r="D2" s="96"/>
      <c r="E2" s="96"/>
      <c r="F2" s="96"/>
      <c r="G2" s="96"/>
      <c r="H2" s="96"/>
    </row>
    <row r="3" spans="1:8" ht="15.75" x14ac:dyDescent="0.25">
      <c r="A3" s="97" t="s">
        <v>2</v>
      </c>
      <c r="B3" s="97"/>
      <c r="C3" s="97"/>
      <c r="D3" s="97"/>
      <c r="E3" s="97"/>
      <c r="F3" s="97"/>
      <c r="G3" s="97"/>
      <c r="H3" s="97"/>
    </row>
    <row r="4" spans="1:8" ht="15.75" x14ac:dyDescent="0.25">
      <c r="A4" s="96" t="s">
        <v>3</v>
      </c>
      <c r="B4" s="96"/>
      <c r="C4" s="96"/>
      <c r="D4" s="96"/>
      <c r="E4" s="96"/>
      <c r="F4" s="96"/>
      <c r="G4" s="96"/>
      <c r="H4" s="96"/>
    </row>
    <row r="5" spans="1:8" ht="15.75" x14ac:dyDescent="0.25">
      <c r="A5" s="96" t="s">
        <v>4</v>
      </c>
      <c r="B5" s="96"/>
      <c r="C5" s="96"/>
      <c r="D5" s="96"/>
      <c r="E5" s="96"/>
      <c r="F5" s="96"/>
      <c r="G5" s="96"/>
      <c r="H5" s="96"/>
    </row>
    <row r="6" spans="1:8" ht="15.75" x14ac:dyDescent="0.25">
      <c r="A6" s="96" t="s">
        <v>5</v>
      </c>
      <c r="B6" s="96"/>
      <c r="C6" s="96"/>
      <c r="D6" s="96"/>
      <c r="E6" s="96"/>
      <c r="F6" s="96"/>
      <c r="G6" s="96"/>
      <c r="H6" s="96"/>
    </row>
    <row r="7" spans="1:8" ht="15.75" x14ac:dyDescent="0.25">
      <c r="A7" s="96" t="s">
        <v>6</v>
      </c>
      <c r="B7" s="96"/>
      <c r="C7" s="96"/>
      <c r="D7" s="96"/>
      <c r="E7" s="96"/>
      <c r="F7" s="96"/>
      <c r="G7" s="96"/>
      <c r="H7" s="96"/>
    </row>
    <row r="8" spans="1:8" ht="15.75" x14ac:dyDescent="0.25">
      <c r="A8" s="96" t="s">
        <v>88</v>
      </c>
      <c r="B8" s="96"/>
      <c r="C8" s="96"/>
      <c r="D8" s="96"/>
      <c r="E8" s="96"/>
      <c r="F8" s="96"/>
      <c r="G8" s="96"/>
      <c r="H8" s="96"/>
    </row>
    <row r="10" spans="1:8" ht="21.75" thickBot="1" x14ac:dyDescent="0.4">
      <c r="A10" s="123" t="s">
        <v>117</v>
      </c>
      <c r="B10" s="123"/>
      <c r="C10" s="123"/>
      <c r="D10" s="123"/>
      <c r="E10" s="123"/>
      <c r="F10" s="123"/>
      <c r="G10" s="123"/>
      <c r="H10" s="123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6" t="s">
        <v>0</v>
      </c>
      <c r="B1" s="96"/>
      <c r="C1" s="96"/>
      <c r="D1" s="96"/>
      <c r="E1" s="96"/>
      <c r="F1" s="96"/>
      <c r="G1" s="96"/>
    </row>
    <row r="2" spans="1:7" ht="15.75" x14ac:dyDescent="0.25">
      <c r="A2" s="96" t="s">
        <v>1</v>
      </c>
      <c r="B2" s="96"/>
      <c r="C2" s="96"/>
      <c r="D2" s="96"/>
      <c r="E2" s="96"/>
      <c r="F2" s="96"/>
      <c r="G2" s="96"/>
    </row>
    <row r="3" spans="1:7" ht="15.75" x14ac:dyDescent="0.25">
      <c r="A3" s="97" t="s">
        <v>2</v>
      </c>
      <c r="B3" s="97"/>
      <c r="C3" s="97"/>
      <c r="D3" s="97"/>
      <c r="E3" s="97"/>
      <c r="F3" s="97"/>
      <c r="G3" s="97"/>
    </row>
    <row r="4" spans="1:7" ht="15.75" x14ac:dyDescent="0.25">
      <c r="A4" s="96" t="s">
        <v>3</v>
      </c>
      <c r="B4" s="96"/>
      <c r="C4" s="96"/>
      <c r="D4" s="96"/>
      <c r="E4" s="96"/>
      <c r="F4" s="96"/>
      <c r="G4" s="96"/>
    </row>
    <row r="5" spans="1:7" ht="15.75" x14ac:dyDescent="0.25">
      <c r="A5" s="96" t="s">
        <v>4</v>
      </c>
      <c r="B5" s="96"/>
      <c r="C5" s="96"/>
      <c r="D5" s="96"/>
      <c r="E5" s="96"/>
      <c r="F5" s="96"/>
      <c r="G5" s="96"/>
    </row>
    <row r="6" spans="1:7" ht="15.75" x14ac:dyDescent="0.25">
      <c r="A6" s="96" t="s">
        <v>5</v>
      </c>
      <c r="B6" s="96"/>
      <c r="C6" s="96"/>
      <c r="D6" s="96"/>
      <c r="E6" s="96"/>
      <c r="F6" s="96"/>
      <c r="G6" s="96"/>
    </row>
    <row r="7" spans="1:7" ht="15.75" x14ac:dyDescent="0.25">
      <c r="A7" s="96" t="s">
        <v>6</v>
      </c>
      <c r="B7" s="96"/>
      <c r="C7" s="96"/>
      <c r="D7" s="96"/>
      <c r="E7" s="96"/>
      <c r="F7" s="96"/>
      <c r="G7" s="96"/>
    </row>
    <row r="8" spans="1:7" ht="15.75" x14ac:dyDescent="0.25">
      <c r="A8" s="96" t="s">
        <v>88</v>
      </c>
      <c r="B8" s="96"/>
      <c r="C8" s="96"/>
      <c r="D8" s="96"/>
      <c r="E8" s="96"/>
      <c r="F8" s="96"/>
      <c r="G8" s="96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23" t="s">
        <v>116</v>
      </c>
      <c r="B10" s="123"/>
      <c r="C10" s="123"/>
      <c r="D10" s="123"/>
      <c r="E10" s="123"/>
      <c r="F10" s="123"/>
      <c r="G10" s="123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2025-05-14T19:50:29Z</cp:lastPrinted>
  <dcterms:created xsi:type="dcterms:W3CDTF">2017-12-05T18:01:17Z</dcterms:created>
  <dcterms:modified xsi:type="dcterms:W3CDTF">2025-05-14T19:50:31Z</dcterms:modified>
</cp:coreProperties>
</file>