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YESENIA.GARCIA\Desktop\PLANIFICACIÓN\POA 2026 Y ACTUALIZACIONES\"/>
    </mc:Choice>
  </mc:AlternateContent>
  <xr:revisionPtr revIDLastSave="0" documentId="13_ncr:1_{493DD7D7-C814-43AC-98A3-3276DB5B99C3}" xr6:coauthVersionLast="47" xr6:coauthVersionMax="47" xr10:uidLastSave="{00000000-0000-0000-0000-000000000000}"/>
  <bookViews>
    <workbookView xWindow="-120" yWindow="-120" windowWidth="21840" windowHeight="13020" xr2:uid="{C0029DA5-3D1B-4E50-9528-2E1B44BFB695}"/>
  </bookViews>
  <sheets>
    <sheet name="PROGRAMACIÓN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2" i="1" l="1"/>
  <c r="X24" i="1"/>
  <c r="X26" i="1"/>
  <c r="J20" i="1"/>
  <c r="K14" i="1"/>
  <c r="U10" i="1"/>
  <c r="T10" i="1"/>
  <c r="S10" i="1"/>
  <c r="R10" i="1"/>
  <c r="Q10" i="1"/>
  <c r="P10" i="1"/>
  <c r="O10" i="1"/>
  <c r="N10" i="1"/>
  <c r="M10" i="1"/>
  <c r="L10" i="1"/>
  <c r="K10" i="1"/>
  <c r="J10" i="1"/>
  <c r="J14" i="1"/>
  <c r="U28" i="1"/>
  <c r="T28" i="1"/>
  <c r="S28" i="1"/>
  <c r="R28" i="1"/>
  <c r="Q28" i="1"/>
  <c r="P28" i="1"/>
  <c r="O28" i="1"/>
  <c r="N28" i="1"/>
  <c r="M28" i="1"/>
  <c r="L28" i="1"/>
  <c r="K28" i="1"/>
  <c r="J28" i="1"/>
  <c r="J8" i="1" l="1"/>
  <c r="N14" i="1"/>
  <c r="R14" i="1"/>
  <c r="O14" i="1"/>
  <c r="S14" i="1"/>
  <c r="V16" i="1"/>
  <c r="P14" i="1"/>
  <c r="T14" i="1"/>
  <c r="M14" i="1"/>
  <c r="Q14" i="1"/>
  <c r="U14" i="1"/>
  <c r="L14" i="1"/>
  <c r="V28" i="1"/>
  <c r="V14" i="1" l="1"/>
  <c r="V22" i="1"/>
  <c r="K27" i="1" l="1"/>
  <c r="L27" i="1"/>
  <c r="M27" i="1"/>
  <c r="N27" i="1"/>
  <c r="O27" i="1"/>
  <c r="P27" i="1"/>
  <c r="Q27" i="1"/>
  <c r="R27" i="1"/>
  <c r="S27" i="1"/>
  <c r="T27" i="1"/>
  <c r="U27" i="1"/>
  <c r="J27" i="1"/>
  <c r="L19" i="1"/>
  <c r="M19" i="1"/>
  <c r="N19" i="1"/>
  <c r="O19" i="1"/>
  <c r="P19" i="1"/>
  <c r="Q19" i="1"/>
  <c r="R19" i="1"/>
  <c r="S19" i="1"/>
  <c r="T19" i="1"/>
  <c r="U19" i="1"/>
  <c r="J19" i="1"/>
  <c r="V34" i="1" l="1"/>
  <c r="V33" i="1"/>
  <c r="V32" i="1"/>
  <c r="V31" i="1"/>
  <c r="V30" i="1"/>
  <c r="V29" i="1"/>
  <c r="V27" i="1"/>
  <c r="V25" i="1"/>
  <c r="V24" i="1"/>
  <c r="V23" i="1"/>
  <c r="V13" i="1"/>
  <c r="V18" i="1"/>
  <c r="V17" i="1"/>
  <c r="V15" i="1"/>
  <c r="V12" i="1"/>
  <c r="V11" i="1"/>
  <c r="V10" i="1"/>
  <c r="V9" i="1"/>
  <c r="K19" i="1"/>
  <c r="V19" i="1" s="1"/>
  <c r="V21" i="1"/>
  <c r="T26" i="1" l="1"/>
  <c r="T20" i="1" s="1"/>
  <c r="T8" i="1" s="1"/>
  <c r="P26" i="1"/>
  <c r="P20" i="1" s="1"/>
  <c r="P8" i="1" s="1"/>
  <c r="L26" i="1"/>
  <c r="L20" i="1" s="1"/>
  <c r="L8" i="1" s="1"/>
  <c r="S26" i="1"/>
  <c r="S20" i="1" s="1"/>
  <c r="S8" i="1" s="1"/>
  <c r="O26" i="1"/>
  <c r="O20" i="1" s="1"/>
  <c r="O8" i="1" s="1"/>
  <c r="K26" i="1"/>
  <c r="N26" i="1"/>
  <c r="N20" i="1" s="1"/>
  <c r="N8" i="1" s="1"/>
  <c r="U26" i="1"/>
  <c r="U20" i="1" s="1"/>
  <c r="U8" i="1" s="1"/>
  <c r="Q26" i="1"/>
  <c r="Q20" i="1" s="1"/>
  <c r="Q8" i="1" s="1"/>
  <c r="M26" i="1"/>
  <c r="M20" i="1" s="1"/>
  <c r="M8" i="1" s="1"/>
  <c r="R26" i="1"/>
  <c r="R20" i="1" s="1"/>
  <c r="R8" i="1" s="1"/>
  <c r="K20" i="1" l="1"/>
  <c r="V26" i="1"/>
  <c r="K8" i="1" l="1"/>
  <c r="V8" i="1" s="1"/>
  <c r="V20" i="1"/>
</calcChain>
</file>

<file path=xl/sharedStrings.xml><?xml version="1.0" encoding="utf-8"?>
<sst xmlns="http://schemas.openxmlformats.org/spreadsheetml/2006/main" count="116" uniqueCount="46">
  <si>
    <t>PROGRAMACIÓN MENSUAL DE METAS 2026</t>
  </si>
  <si>
    <t>PROGRAMA</t>
  </si>
  <si>
    <t>SUBPROGRAMA</t>
  </si>
  <si>
    <t>PROYECTO</t>
  </si>
  <si>
    <t>ACTIVIDAD</t>
  </si>
  <si>
    <t>PRODUCTO  / SUBPRODUCTO /ACCIONES</t>
  </si>
  <si>
    <t>UNIDAD DE MEDIDA</t>
  </si>
  <si>
    <t>I Cuatrimestre 2026</t>
  </si>
  <si>
    <t xml:space="preserve">Ene  </t>
  </si>
  <si>
    <t xml:space="preserve">Feb       </t>
  </si>
  <si>
    <t xml:space="preserve">Mar </t>
  </si>
  <si>
    <t xml:space="preserve">Abr </t>
  </si>
  <si>
    <t xml:space="preserve">May </t>
  </si>
  <si>
    <t xml:space="preserve">Jun </t>
  </si>
  <si>
    <t xml:space="preserve">Jul </t>
  </si>
  <si>
    <t xml:space="preserve">Ago </t>
  </si>
  <si>
    <t xml:space="preserve">Sep </t>
  </si>
  <si>
    <t xml:space="preserve">Oct </t>
  </si>
  <si>
    <t>Nov</t>
  </si>
  <si>
    <t xml:space="preserve">Dic </t>
  </si>
  <si>
    <t>META FISICA Y FINANCIERA</t>
  </si>
  <si>
    <t>00</t>
  </si>
  <si>
    <t>000</t>
  </si>
  <si>
    <t>001</t>
  </si>
  <si>
    <t>001-001 Dirección y Coordinación</t>
  </si>
  <si>
    <t>Documento</t>
  </si>
  <si>
    <t>Meta física</t>
  </si>
  <si>
    <t>Meta financiera</t>
  </si>
  <si>
    <t xml:space="preserve">001-001-0001 Dirección y Coordinación </t>
  </si>
  <si>
    <t>Evento</t>
  </si>
  <si>
    <t>002</t>
  </si>
  <si>
    <t>001-002 Eventos de asesoría, coordinación y formación a las dependencias del Organismo Ejecutivo y otros  actores, en materia de Paz</t>
  </si>
  <si>
    <t>001-002-0001 Eventos de asesoría, coordinación y formación a las dependencias del Organismo Ejecutivo y otros actores en materia de Paz</t>
  </si>
  <si>
    <t>001-002-0002 Servidores públicos y ciudadanos formados y capacitados en cultura de paz, respeto a los derechos humanos y mecanismos de diálogo</t>
  </si>
  <si>
    <t>Persona</t>
  </si>
  <si>
    <t>001-003 Informes de asesoría, coordinación e implementación de medidas de reparación en materia de derechos humanos a distintas instituciones del Estado</t>
  </si>
  <si>
    <t>003</t>
  </si>
  <si>
    <t>001-003-0001 Informes de asesoría y coordinación en materia de derechos humanos a distintas instituciones del Estado</t>
  </si>
  <si>
    <t>001-003-0002 Informes sobre medidas de reparación implementadas en beneficio de personas afectadas en sus derechos humanos de acuerdo a compromisos de Estado</t>
  </si>
  <si>
    <t>005</t>
  </si>
  <si>
    <t>001-005-0001 Análisis y resoluciones para la dignificación de las víctimas en cumplimiento a los Acuerdos de Paz para entidades públicas</t>
  </si>
  <si>
    <t>001-005-0002 Eventos de reconciliación y dignificación a víctimas en cumplimiento a los Acuerdos de Paz</t>
  </si>
  <si>
    <t>001-005-0003 Coordinación y asesoría técnica para la búsqueda y dignificación de personas desaparecidas en cumplimiento a los Acuerdos de Paz</t>
  </si>
  <si>
    <t xml:space="preserve">AVANCE FÍSICO Y FINANCIERO </t>
  </si>
  <si>
    <t>001-003-0005 Informes de propuesta para el abordaje en medidas cautelares y/o acuerdos de solución amistosa a personas vulnerables en sus derechos humanos</t>
  </si>
  <si>
    <t>001-005 ordinación Asesoría Técnica y Gestión sobre el cumplimiento de los Acuerdos de Paz a
Victimas de Violaciones de Derechos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</si>
</sst>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43" formatCode="_-* #,##0.00_-;\-* #,##0.00_-;_-* &quot;-&quot;??_-;_-@_-"/>
    <numFmt numFmtId="164" formatCode="_(&quot;Q&quot;* #,##0.00_);_(&quot;Q&quot;* \(#,##0.00\);_(&quot;Q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16"/>
      <color theme="0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/>
      <diagonal/>
    </border>
    <border>
      <left style="medium">
        <color theme="4"/>
      </left>
      <right/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6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8" fillId="3" borderId="1" xfId="2" applyNumberFormat="1" applyFont="1" applyFill="1" applyBorder="1" applyAlignment="1">
      <alignment horizontal="center" vertical="center" wrapText="1"/>
    </xf>
    <xf numFmtId="44" fontId="3" fillId="3" borderId="1" xfId="1" applyFont="1" applyFill="1" applyBorder="1" applyAlignment="1">
      <alignment horizontal="center" vertical="center"/>
    </xf>
    <xf numFmtId="164" fontId="8" fillId="3" borderId="1" xfId="2" applyNumberFormat="1" applyFont="1" applyFill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9" fillId="0" borderId="1" xfId="2" applyNumberFormat="1" applyFont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/>
    </xf>
    <xf numFmtId="164" fontId="9" fillId="0" borderId="1" xfId="2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7" fillId="3" borderId="5" xfId="2" applyFont="1" applyFill="1" applyBorder="1" applyAlignment="1">
      <alignment horizontal="center" vertical="center" wrapText="1"/>
    </xf>
    <xf numFmtId="44" fontId="1" fillId="0" borderId="12" xfId="1" applyFont="1" applyFill="1" applyBorder="1" applyAlignment="1">
      <alignment horizontal="center" vertical="center"/>
    </xf>
    <xf numFmtId="43" fontId="0" fillId="0" borderId="0" xfId="6" applyFont="1"/>
    <xf numFmtId="3" fontId="0" fillId="0" borderId="13" xfId="0" applyNumberFormat="1" applyBorder="1" applyAlignment="1">
      <alignment horizontal="center" vertical="center"/>
    </xf>
    <xf numFmtId="44" fontId="1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5" xfId="2" applyFont="1" applyFill="1" applyBorder="1" applyAlignment="1">
      <alignment horizontal="center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6" fillId="2" borderId="4" xfId="3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/>
    </xf>
    <xf numFmtId="0" fontId="7" fillId="3" borderId="7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</cellXfs>
  <cellStyles count="7">
    <cellStyle name="Millares" xfId="6" builtinId="3"/>
    <cellStyle name="Moneda" xfId="1" builtinId="4"/>
    <cellStyle name="Normal" xfId="0" builtinId="0"/>
    <cellStyle name="Normal 2 2 2" xfId="4" xr:uid="{940EBABA-CDD7-470D-9DB9-8E8164042675}"/>
    <cellStyle name="Normal 3 3" xfId="3" xr:uid="{94394C13-3B3B-455A-B2E7-1D8C46BA8F92}"/>
    <cellStyle name="Normal 3 3 2 2" xfId="5" xr:uid="{EA1DFA53-FA63-4E1B-B8DE-087CFDDAD3E8}"/>
    <cellStyle name="Normal 4" xfId="2" xr:uid="{7C6C9E37-2520-4A62-BF71-9F831CFDC7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144780</xdr:rowOff>
    </xdr:from>
    <xdr:ext cx="2257425" cy="6667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365DDF32-FD40-4F82-B74B-6862F62BD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144780"/>
          <a:ext cx="2257425" cy="6667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A90C5-90C4-4736-8C1D-7FFE97AC2247}">
  <sheetPr>
    <tabColor rgb="FF0070C0"/>
    <pageSetUpPr fitToPage="1"/>
  </sheetPr>
  <dimension ref="B3:X34"/>
  <sheetViews>
    <sheetView tabSelected="1" zoomScaleNormal="100" workbookViewId="0">
      <pane xSplit="8" ySplit="7" topLeftCell="O23" activePane="bottomRight" state="frozen"/>
      <selection pane="topRight" activeCell="J1" sqref="J1"/>
      <selection pane="bottomLeft" activeCell="A4" sqref="A4"/>
      <selection pane="bottomRight" activeCell="G33" sqref="G33:G34"/>
    </sheetView>
  </sheetViews>
  <sheetFormatPr baseColWidth="10" defaultColWidth="10.7109375" defaultRowHeight="15" x14ac:dyDescent="0.25"/>
  <cols>
    <col min="1" max="5" width="3.7109375" customWidth="1"/>
    <col min="6" max="6" width="7.42578125" customWidth="1"/>
    <col min="7" max="7" width="15.85546875" customWidth="1"/>
    <col min="8" max="8" width="13.28515625" customWidth="1"/>
    <col min="9" max="9" width="11.42578125" customWidth="1"/>
    <col min="10" max="10" width="15.85546875" customWidth="1"/>
    <col min="11" max="11" width="16.140625" customWidth="1"/>
    <col min="12" max="12" width="16.28515625" customWidth="1"/>
    <col min="13" max="13" width="15.42578125" customWidth="1"/>
    <col min="14" max="14" width="17.28515625" customWidth="1"/>
    <col min="15" max="15" width="15.28515625" customWidth="1"/>
    <col min="16" max="16" width="15.5703125" customWidth="1"/>
    <col min="17" max="17" width="17.7109375" customWidth="1"/>
    <col min="18" max="18" width="15" customWidth="1"/>
    <col min="19" max="19" width="16.140625" customWidth="1"/>
    <col min="20" max="20" width="17" customWidth="1"/>
    <col min="21" max="21" width="17.42578125" customWidth="1"/>
    <col min="22" max="22" width="19.140625" customWidth="1"/>
    <col min="23" max="23" width="16.7109375" hidden="1" customWidth="1"/>
    <col min="24" max="24" width="14.140625" hidden="1" customWidth="1"/>
  </cols>
  <sheetData>
    <row r="3" spans="2:24" ht="18.75" x14ac:dyDescent="0.3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</row>
    <row r="4" spans="2:24" ht="18.75" x14ac:dyDescent="0.3">
      <c r="B4" s="25" t="s">
        <v>43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</row>
    <row r="5" spans="2:24" ht="15.75" thickBot="1" x14ac:dyDescent="0.3"/>
    <row r="6" spans="2:24" ht="49.9" customHeight="1" thickBot="1" x14ac:dyDescent="0.3">
      <c r="B6" s="44" t="s">
        <v>1</v>
      </c>
      <c r="C6" s="44" t="s">
        <v>2</v>
      </c>
      <c r="D6" s="44" t="s">
        <v>3</v>
      </c>
      <c r="E6" s="44" t="s">
        <v>4</v>
      </c>
      <c r="F6" s="40" t="s">
        <v>5</v>
      </c>
      <c r="G6" s="40"/>
      <c r="H6" s="40" t="s">
        <v>6</v>
      </c>
      <c r="I6" s="40"/>
      <c r="J6" s="41" t="s">
        <v>7</v>
      </c>
      <c r="K6" s="42"/>
      <c r="L6" s="42"/>
      <c r="M6" s="43"/>
      <c r="N6" s="1"/>
      <c r="O6" s="1"/>
      <c r="P6" s="1"/>
      <c r="Q6" s="1"/>
      <c r="R6" s="1"/>
      <c r="S6" s="1"/>
      <c r="T6" s="1"/>
      <c r="U6" s="1"/>
      <c r="V6" s="1"/>
    </row>
    <row r="7" spans="2:24" ht="30.75" thickBot="1" x14ac:dyDescent="0.3">
      <c r="B7" s="44"/>
      <c r="C7" s="44"/>
      <c r="D7" s="44"/>
      <c r="E7" s="44"/>
      <c r="F7" s="40"/>
      <c r="G7" s="40"/>
      <c r="H7" s="40"/>
      <c r="I7" s="40"/>
      <c r="J7" s="2" t="s">
        <v>8</v>
      </c>
      <c r="K7" s="2" t="s">
        <v>9</v>
      </c>
      <c r="L7" s="2" t="s">
        <v>10</v>
      </c>
      <c r="M7" s="2" t="s">
        <v>11</v>
      </c>
      <c r="N7" s="2" t="s">
        <v>12</v>
      </c>
      <c r="O7" s="2" t="s">
        <v>13</v>
      </c>
      <c r="P7" s="2" t="s">
        <v>14</v>
      </c>
      <c r="Q7" s="2" t="s">
        <v>15</v>
      </c>
      <c r="R7" s="2" t="s">
        <v>16</v>
      </c>
      <c r="S7" s="2" t="s">
        <v>17</v>
      </c>
      <c r="T7" s="2" t="s">
        <v>18</v>
      </c>
      <c r="U7" s="2" t="s">
        <v>19</v>
      </c>
      <c r="V7" s="3" t="s">
        <v>20</v>
      </c>
    </row>
    <row r="8" spans="2:24" ht="16.5" thickBot="1" x14ac:dyDescent="0.3">
      <c r="B8" s="14">
        <v>71</v>
      </c>
      <c r="C8" s="15" t="s">
        <v>21</v>
      </c>
      <c r="D8" s="15" t="s">
        <v>22</v>
      </c>
      <c r="E8" s="45" t="s">
        <v>24</v>
      </c>
      <c r="F8" s="46"/>
      <c r="G8" s="47"/>
      <c r="H8" s="16"/>
      <c r="I8" s="4"/>
      <c r="J8" s="5">
        <f>+J10+J14+J20+J28</f>
        <v>3049193.1372549022</v>
      </c>
      <c r="K8" s="5">
        <f t="shared" ref="K8:T8" si="0">+K10+K14+K20+K28</f>
        <v>3113375.4028011202</v>
      </c>
      <c r="L8" s="5">
        <f t="shared" si="0"/>
        <v>3147544.0885154065</v>
      </c>
      <c r="M8" s="5">
        <f t="shared" si="0"/>
        <v>42578201.00280112</v>
      </c>
      <c r="N8" s="5">
        <f t="shared" si="0"/>
        <v>42627680.545658261</v>
      </c>
      <c r="O8" s="5">
        <f t="shared" si="0"/>
        <v>42624812.888515405</v>
      </c>
      <c r="P8" s="5">
        <f t="shared" si="0"/>
        <v>42617254.488515399</v>
      </c>
      <c r="Q8" s="5">
        <f t="shared" si="0"/>
        <v>42626298.374229692</v>
      </c>
      <c r="R8" s="5">
        <f t="shared" si="0"/>
        <v>3162459.2885154057</v>
      </c>
      <c r="S8" s="5">
        <f t="shared" si="0"/>
        <v>3185360.3170868345</v>
      </c>
      <c r="T8" s="5">
        <f t="shared" si="0"/>
        <v>3164818.3473389358</v>
      </c>
      <c r="U8" s="5">
        <f>+U10+U14+U20+U28</f>
        <v>3103002.1187675069</v>
      </c>
      <c r="V8" s="8">
        <f>SUM(J8:U8)</f>
        <v>235000000.00000003</v>
      </c>
    </row>
    <row r="9" spans="2:24" ht="16.5" thickBot="1" x14ac:dyDescent="0.3">
      <c r="B9" s="30">
        <v>71</v>
      </c>
      <c r="C9" s="32" t="s">
        <v>21</v>
      </c>
      <c r="D9" s="32" t="s">
        <v>22</v>
      </c>
      <c r="E9" s="32" t="s">
        <v>23</v>
      </c>
      <c r="F9" s="34" t="s">
        <v>24</v>
      </c>
      <c r="G9" s="35"/>
      <c r="H9" s="38" t="s">
        <v>25</v>
      </c>
      <c r="I9" s="4" t="s">
        <v>26</v>
      </c>
      <c r="J9" s="5">
        <v>4</v>
      </c>
      <c r="K9" s="5">
        <v>3</v>
      </c>
      <c r="L9" s="5">
        <v>1</v>
      </c>
      <c r="M9" s="5">
        <v>1</v>
      </c>
      <c r="N9" s="5">
        <v>4</v>
      </c>
      <c r="O9" s="5">
        <v>2</v>
      </c>
      <c r="P9" s="5">
        <v>1</v>
      </c>
      <c r="Q9" s="5">
        <v>2</v>
      </c>
      <c r="R9" s="5">
        <v>4</v>
      </c>
      <c r="S9" s="5">
        <v>2</v>
      </c>
      <c r="T9" s="5">
        <v>1</v>
      </c>
      <c r="U9" s="5">
        <v>1</v>
      </c>
      <c r="V9" s="6">
        <f t="shared" ref="V9:V20" si="1">SUM(J9:U9)</f>
        <v>26</v>
      </c>
    </row>
    <row r="10" spans="2:24" ht="30.75" thickBot="1" x14ac:dyDescent="0.3">
      <c r="B10" s="31"/>
      <c r="C10" s="33"/>
      <c r="D10" s="33"/>
      <c r="E10" s="33"/>
      <c r="F10" s="36"/>
      <c r="G10" s="37"/>
      <c r="H10" s="39"/>
      <c r="I10" s="4" t="s">
        <v>27</v>
      </c>
      <c r="J10" s="7">
        <f>+J12</f>
        <v>3031350</v>
      </c>
      <c r="K10" s="7">
        <f t="shared" ref="K10:U10" si="2">+K12</f>
        <v>3031350</v>
      </c>
      <c r="L10" s="7">
        <f t="shared" si="2"/>
        <v>3031350</v>
      </c>
      <c r="M10" s="7">
        <f t="shared" si="2"/>
        <v>3031350</v>
      </c>
      <c r="N10" s="7">
        <f t="shared" si="2"/>
        <v>3031350</v>
      </c>
      <c r="O10" s="7">
        <f t="shared" si="2"/>
        <v>3031350</v>
      </c>
      <c r="P10" s="7">
        <f t="shared" si="2"/>
        <v>3031350</v>
      </c>
      <c r="Q10" s="7">
        <f t="shared" si="2"/>
        <v>3031350</v>
      </c>
      <c r="R10" s="7">
        <f t="shared" si="2"/>
        <v>3031350</v>
      </c>
      <c r="S10" s="7">
        <f t="shared" si="2"/>
        <v>3031350</v>
      </c>
      <c r="T10" s="7">
        <f t="shared" si="2"/>
        <v>3031350</v>
      </c>
      <c r="U10" s="7">
        <f t="shared" si="2"/>
        <v>3031350</v>
      </c>
      <c r="V10" s="8">
        <f t="shared" si="1"/>
        <v>36376200</v>
      </c>
    </row>
    <row r="11" spans="2:24" ht="16.5" thickBot="1" x14ac:dyDescent="0.3">
      <c r="B11" s="26">
        <v>71</v>
      </c>
      <c r="C11" s="27" t="s">
        <v>21</v>
      </c>
      <c r="D11" s="27" t="s">
        <v>22</v>
      </c>
      <c r="E11" s="27" t="s">
        <v>23</v>
      </c>
      <c r="F11" s="28"/>
      <c r="G11" s="21" t="s">
        <v>28</v>
      </c>
      <c r="H11" s="23" t="s">
        <v>25</v>
      </c>
      <c r="I11" s="9" t="s">
        <v>26</v>
      </c>
      <c r="J11" s="10">
        <v>4</v>
      </c>
      <c r="K11" s="10">
        <v>3</v>
      </c>
      <c r="L11" s="10">
        <v>1</v>
      </c>
      <c r="M11" s="10">
        <v>1</v>
      </c>
      <c r="N11" s="10">
        <v>4</v>
      </c>
      <c r="O11" s="10">
        <v>2</v>
      </c>
      <c r="P11" s="10">
        <v>1</v>
      </c>
      <c r="Q11" s="10">
        <v>2</v>
      </c>
      <c r="R11" s="10">
        <v>4</v>
      </c>
      <c r="S11" s="10">
        <v>2</v>
      </c>
      <c r="T11" s="10">
        <v>1</v>
      </c>
      <c r="U11" s="10">
        <v>1</v>
      </c>
      <c r="V11" s="11">
        <f t="shared" si="1"/>
        <v>26</v>
      </c>
    </row>
    <row r="12" spans="2:24" ht="30.75" thickBot="1" x14ac:dyDescent="0.3">
      <c r="B12" s="26"/>
      <c r="C12" s="27"/>
      <c r="D12" s="27"/>
      <c r="E12" s="27"/>
      <c r="F12" s="29"/>
      <c r="G12" s="22"/>
      <c r="H12" s="24"/>
      <c r="I12" s="9" t="s">
        <v>27</v>
      </c>
      <c r="J12" s="12">
        <v>3031350</v>
      </c>
      <c r="K12" s="12">
        <v>3031350</v>
      </c>
      <c r="L12" s="12">
        <v>3031350</v>
      </c>
      <c r="M12" s="12">
        <v>3031350</v>
      </c>
      <c r="N12" s="12">
        <v>3031350</v>
      </c>
      <c r="O12" s="12">
        <v>3031350</v>
      </c>
      <c r="P12" s="12">
        <v>3031350</v>
      </c>
      <c r="Q12" s="12">
        <v>3031350</v>
      </c>
      <c r="R12" s="12">
        <v>3031350</v>
      </c>
      <c r="S12" s="12">
        <v>3031350</v>
      </c>
      <c r="T12" s="12">
        <v>3031350</v>
      </c>
      <c r="U12" s="12">
        <v>3031350</v>
      </c>
      <c r="V12" s="13">
        <f t="shared" si="1"/>
        <v>36376200</v>
      </c>
    </row>
    <row r="13" spans="2:24" ht="16.5" thickBot="1" x14ac:dyDescent="0.3">
      <c r="B13" s="30">
        <v>71</v>
      </c>
      <c r="C13" s="32" t="s">
        <v>21</v>
      </c>
      <c r="D13" s="32" t="s">
        <v>22</v>
      </c>
      <c r="E13" s="32" t="s">
        <v>30</v>
      </c>
      <c r="F13" s="34" t="s">
        <v>31</v>
      </c>
      <c r="G13" s="35"/>
      <c r="H13" s="38" t="s">
        <v>29</v>
      </c>
      <c r="I13" s="4" t="s">
        <v>26</v>
      </c>
      <c r="J13" s="5">
        <v>0</v>
      </c>
      <c r="K13" s="5">
        <v>0</v>
      </c>
      <c r="L13" s="5">
        <v>3</v>
      </c>
      <c r="M13" s="5">
        <v>3</v>
      </c>
      <c r="N13" s="5">
        <v>4</v>
      </c>
      <c r="O13" s="5">
        <v>6</v>
      </c>
      <c r="P13" s="5">
        <v>3</v>
      </c>
      <c r="Q13" s="5">
        <v>4</v>
      </c>
      <c r="R13" s="5">
        <v>2</v>
      </c>
      <c r="S13" s="5">
        <v>2</v>
      </c>
      <c r="T13" s="5">
        <v>0</v>
      </c>
      <c r="U13" s="5">
        <v>1</v>
      </c>
      <c r="V13" s="6">
        <f t="shared" ref="V13" si="3">SUM(J13:U13)</f>
        <v>28</v>
      </c>
    </row>
    <row r="14" spans="2:24" ht="30.75" thickBot="1" x14ac:dyDescent="0.3">
      <c r="B14" s="31"/>
      <c r="C14" s="33"/>
      <c r="D14" s="33"/>
      <c r="E14" s="33"/>
      <c r="F14" s="36"/>
      <c r="G14" s="37"/>
      <c r="H14" s="39"/>
      <c r="I14" s="4" t="s">
        <v>27</v>
      </c>
      <c r="J14" s="7">
        <f t="shared" ref="J14:T14" si="4">+J16+J18</f>
        <v>0</v>
      </c>
      <c r="K14" s="7">
        <f t="shared" si="4"/>
        <v>13558.4</v>
      </c>
      <c r="L14" s="7">
        <f t="shared" si="4"/>
        <v>31521.371428571427</v>
      </c>
      <c r="M14" s="7">
        <f t="shared" si="4"/>
        <v>39972.571428571428</v>
      </c>
      <c r="N14" s="7">
        <f t="shared" si="4"/>
        <v>51857.828571428574</v>
      </c>
      <c r="O14" s="7">
        <f t="shared" si="4"/>
        <v>67298.742857142846</v>
      </c>
      <c r="P14" s="7">
        <f t="shared" si="4"/>
        <v>41431.771428571432</v>
      </c>
      <c r="Q14" s="7">
        <f t="shared" si="4"/>
        <v>56904.228571428568</v>
      </c>
      <c r="R14" s="7">
        <f t="shared" si="4"/>
        <v>51373.71428571429</v>
      </c>
      <c r="S14" s="7">
        <f t="shared" si="4"/>
        <v>68823.314285714281</v>
      </c>
      <c r="T14" s="7">
        <f t="shared" si="4"/>
        <v>54720</v>
      </c>
      <c r="U14" s="7">
        <f>+U16+U18</f>
        <v>26538.057142857142</v>
      </c>
      <c r="V14" s="8">
        <f>SUM(J14:U14)</f>
        <v>504000</v>
      </c>
    </row>
    <row r="15" spans="2:24" ht="16.5" thickBot="1" x14ac:dyDescent="0.3">
      <c r="B15" s="26">
        <v>71</v>
      </c>
      <c r="C15" s="27" t="s">
        <v>21</v>
      </c>
      <c r="D15" s="27" t="s">
        <v>22</v>
      </c>
      <c r="E15" s="27" t="s">
        <v>30</v>
      </c>
      <c r="F15" s="28"/>
      <c r="G15" s="21" t="s">
        <v>32</v>
      </c>
      <c r="H15" s="23" t="s">
        <v>29</v>
      </c>
      <c r="I15" s="9" t="s">
        <v>26</v>
      </c>
      <c r="J15" s="10">
        <v>0</v>
      </c>
      <c r="K15" s="10">
        <v>0</v>
      </c>
      <c r="L15" s="10">
        <v>3</v>
      </c>
      <c r="M15" s="10">
        <v>3</v>
      </c>
      <c r="N15" s="10">
        <v>4</v>
      </c>
      <c r="O15" s="10">
        <v>6</v>
      </c>
      <c r="P15" s="10">
        <v>3</v>
      </c>
      <c r="Q15" s="10">
        <v>4</v>
      </c>
      <c r="R15" s="10">
        <v>2</v>
      </c>
      <c r="S15" s="10">
        <v>2</v>
      </c>
      <c r="T15" s="10">
        <v>0</v>
      </c>
      <c r="U15" s="10">
        <v>1</v>
      </c>
      <c r="V15" s="11">
        <f t="shared" si="1"/>
        <v>28</v>
      </c>
      <c r="X15" s="19">
        <v>28</v>
      </c>
    </row>
    <row r="16" spans="2:24" ht="30.75" thickBot="1" x14ac:dyDescent="0.3">
      <c r="B16" s="26"/>
      <c r="C16" s="27"/>
      <c r="D16" s="27"/>
      <c r="E16" s="27"/>
      <c r="F16" s="29"/>
      <c r="G16" s="22"/>
      <c r="H16" s="24"/>
      <c r="I16" s="9" t="s">
        <v>27</v>
      </c>
      <c r="J16" s="12">
        <v>0</v>
      </c>
      <c r="K16" s="12">
        <v>0</v>
      </c>
      <c r="L16" s="12">
        <v>21428.571428571428</v>
      </c>
      <c r="M16" s="12">
        <v>21428.571428571428</v>
      </c>
      <c r="N16" s="12">
        <v>28571.428571428572</v>
      </c>
      <c r="O16" s="12">
        <v>42857.142857142855</v>
      </c>
      <c r="P16" s="12">
        <v>21428.571428571428</v>
      </c>
      <c r="Q16" s="12">
        <v>28571.428571428572</v>
      </c>
      <c r="R16" s="12">
        <v>14285.714285714286</v>
      </c>
      <c r="S16" s="12">
        <v>14285.714285714286</v>
      </c>
      <c r="T16" s="12">
        <v>0</v>
      </c>
      <c r="U16" s="20">
        <v>7142.8571428571404</v>
      </c>
      <c r="V16" s="13">
        <f>SUM(J16:U16)</f>
        <v>200000</v>
      </c>
    </row>
    <row r="17" spans="2:24" ht="16.5" thickBot="1" x14ac:dyDescent="0.3">
      <c r="B17" s="26">
        <v>71</v>
      </c>
      <c r="C17" s="27" t="s">
        <v>21</v>
      </c>
      <c r="D17" s="27" t="s">
        <v>22</v>
      </c>
      <c r="E17" s="27" t="s">
        <v>30</v>
      </c>
      <c r="F17" s="28"/>
      <c r="G17" s="21" t="s">
        <v>33</v>
      </c>
      <c r="H17" s="23" t="s">
        <v>34</v>
      </c>
      <c r="I17" s="9" t="s">
        <v>26</v>
      </c>
      <c r="J17" s="10">
        <v>0</v>
      </c>
      <c r="K17" s="10">
        <v>223</v>
      </c>
      <c r="L17" s="10">
        <v>166</v>
      </c>
      <c r="M17" s="10">
        <v>305</v>
      </c>
      <c r="N17" s="10">
        <v>383</v>
      </c>
      <c r="O17" s="10">
        <v>402</v>
      </c>
      <c r="P17" s="10">
        <v>329</v>
      </c>
      <c r="Q17" s="10">
        <v>466</v>
      </c>
      <c r="R17" s="10">
        <v>610</v>
      </c>
      <c r="S17" s="10">
        <v>897</v>
      </c>
      <c r="T17" s="10">
        <v>900</v>
      </c>
      <c r="U17" s="10">
        <v>319</v>
      </c>
      <c r="V17" s="11">
        <f t="shared" si="1"/>
        <v>5000</v>
      </c>
    </row>
    <row r="18" spans="2:24" ht="30.75" thickBot="1" x14ac:dyDescent="0.3">
      <c r="B18" s="26"/>
      <c r="C18" s="27"/>
      <c r="D18" s="27"/>
      <c r="E18" s="27"/>
      <c r="F18" s="29"/>
      <c r="G18" s="22"/>
      <c r="H18" s="24"/>
      <c r="I18" s="9" t="s">
        <v>27</v>
      </c>
      <c r="J18" s="12">
        <v>0</v>
      </c>
      <c r="K18" s="12">
        <v>13558.4</v>
      </c>
      <c r="L18" s="12">
        <v>10092.799999999999</v>
      </c>
      <c r="M18" s="12">
        <v>18544</v>
      </c>
      <c r="N18" s="12">
        <v>23286.399999999998</v>
      </c>
      <c r="O18" s="12">
        <v>24441.599999999999</v>
      </c>
      <c r="P18" s="12">
        <v>20003.2</v>
      </c>
      <c r="Q18" s="12">
        <v>28332.799999999999</v>
      </c>
      <c r="R18" s="12">
        <v>37088</v>
      </c>
      <c r="S18" s="12">
        <v>54537.599999999999</v>
      </c>
      <c r="T18" s="12">
        <v>54720</v>
      </c>
      <c r="U18" s="20">
        <v>19395.2</v>
      </c>
      <c r="V18" s="13">
        <f t="shared" si="1"/>
        <v>304000</v>
      </c>
    </row>
    <row r="19" spans="2:24" ht="16.5" thickBot="1" x14ac:dyDescent="0.3">
      <c r="B19" s="30">
        <v>71</v>
      </c>
      <c r="C19" s="32" t="s">
        <v>21</v>
      </c>
      <c r="D19" s="32" t="s">
        <v>22</v>
      </c>
      <c r="E19" s="32" t="s">
        <v>36</v>
      </c>
      <c r="F19" s="34" t="s">
        <v>35</v>
      </c>
      <c r="G19" s="35"/>
      <c r="H19" s="38" t="s">
        <v>25</v>
      </c>
      <c r="I19" s="4" t="s">
        <v>26</v>
      </c>
      <c r="J19" s="5">
        <f>+J21+J23+J25</f>
        <v>13</v>
      </c>
      <c r="K19" s="5">
        <f t="shared" ref="K19:U19" si="5">+K21+K23+K25</f>
        <v>20</v>
      </c>
      <c r="L19" s="5">
        <f t="shared" si="5"/>
        <v>22</v>
      </c>
      <c r="M19" s="5">
        <f t="shared" si="5"/>
        <v>25</v>
      </c>
      <c r="N19" s="5">
        <f t="shared" si="5"/>
        <v>28</v>
      </c>
      <c r="O19" s="5">
        <f t="shared" si="5"/>
        <v>25</v>
      </c>
      <c r="P19" s="5">
        <f t="shared" si="5"/>
        <v>28</v>
      </c>
      <c r="Q19" s="5">
        <f t="shared" si="5"/>
        <v>28</v>
      </c>
      <c r="R19" s="5">
        <f t="shared" si="5"/>
        <v>24</v>
      </c>
      <c r="S19" s="5">
        <f t="shared" si="5"/>
        <v>27</v>
      </c>
      <c r="T19" s="5">
        <f t="shared" si="5"/>
        <v>13</v>
      </c>
      <c r="U19" s="5">
        <f t="shared" si="5"/>
        <v>11</v>
      </c>
      <c r="V19" s="6">
        <f t="shared" si="1"/>
        <v>264</v>
      </c>
    </row>
    <row r="20" spans="2:24" ht="30.75" thickBot="1" x14ac:dyDescent="0.3">
      <c r="B20" s="31"/>
      <c r="C20" s="33"/>
      <c r="D20" s="33"/>
      <c r="E20" s="33"/>
      <c r="F20" s="36"/>
      <c r="G20" s="37"/>
      <c r="H20" s="39"/>
      <c r="I20" s="4" t="s">
        <v>27</v>
      </c>
      <c r="J20" s="7">
        <f t="shared" ref="J20:T20" si="6">+J22+J24+J26</f>
        <v>17843.137254901962</v>
      </c>
      <c r="K20" s="7">
        <f t="shared" si="6"/>
        <v>30038.431372549017</v>
      </c>
      <c r="L20" s="7">
        <f t="shared" si="6"/>
        <v>37958.431372549021</v>
      </c>
      <c r="M20" s="7">
        <f t="shared" si="6"/>
        <v>39485878.431372546</v>
      </c>
      <c r="N20" s="7">
        <f t="shared" si="6"/>
        <v>39497758.431372546</v>
      </c>
      <c r="O20" s="7">
        <f t="shared" si="6"/>
        <v>39485878.431372546</v>
      </c>
      <c r="P20" s="7">
        <f t="shared" si="6"/>
        <v>39497758.431372546</v>
      </c>
      <c r="Q20" s="7">
        <f t="shared" si="6"/>
        <v>39497758.431372546</v>
      </c>
      <c r="R20" s="7">
        <f t="shared" si="6"/>
        <v>45878.431372549021</v>
      </c>
      <c r="S20" s="7">
        <f t="shared" si="6"/>
        <v>57758.431372549021</v>
      </c>
      <c r="T20" s="7">
        <f t="shared" si="6"/>
        <v>25605.49019607843</v>
      </c>
      <c r="U20" s="7">
        <f>+U22+U24+U26</f>
        <v>17685.49019607843</v>
      </c>
      <c r="V20" s="8">
        <f t="shared" si="1"/>
        <v>197697800</v>
      </c>
    </row>
    <row r="21" spans="2:24" ht="16.5" thickBot="1" x14ac:dyDescent="0.3">
      <c r="B21" s="26">
        <v>71</v>
      </c>
      <c r="C21" s="27" t="s">
        <v>21</v>
      </c>
      <c r="D21" s="27" t="s">
        <v>22</v>
      </c>
      <c r="E21" s="27" t="s">
        <v>36</v>
      </c>
      <c r="F21" s="28"/>
      <c r="G21" s="21" t="s">
        <v>37</v>
      </c>
      <c r="H21" s="23" t="s">
        <v>25</v>
      </c>
      <c r="I21" s="9" t="s">
        <v>26</v>
      </c>
      <c r="J21" s="10">
        <v>13</v>
      </c>
      <c r="K21" s="10">
        <v>19</v>
      </c>
      <c r="L21" s="10">
        <v>19</v>
      </c>
      <c r="M21" s="10">
        <v>19</v>
      </c>
      <c r="N21" s="10">
        <v>19</v>
      </c>
      <c r="O21" s="10">
        <v>19</v>
      </c>
      <c r="P21" s="10">
        <v>19</v>
      </c>
      <c r="Q21" s="10">
        <v>19</v>
      </c>
      <c r="R21" s="10">
        <v>19</v>
      </c>
      <c r="S21" s="10">
        <v>19</v>
      </c>
      <c r="T21" s="10">
        <v>10</v>
      </c>
      <c r="U21" s="10">
        <v>10</v>
      </c>
      <c r="V21" s="11">
        <f t="shared" ref="V21" si="7">SUM(J21:U21)</f>
        <v>204</v>
      </c>
      <c r="X21" s="18"/>
    </row>
    <row r="22" spans="2:24" ht="30.75" thickBot="1" x14ac:dyDescent="0.3">
      <c r="B22" s="26"/>
      <c r="C22" s="27"/>
      <c r="D22" s="27"/>
      <c r="E22" s="27"/>
      <c r="F22" s="29"/>
      <c r="G22" s="22"/>
      <c r="H22" s="24"/>
      <c r="I22" s="9" t="s">
        <v>27</v>
      </c>
      <c r="J22" s="12">
        <v>17843.137254901962</v>
      </c>
      <c r="K22" s="12">
        <v>26078.431372549017</v>
      </c>
      <c r="L22" s="12">
        <v>26078.431372549017</v>
      </c>
      <c r="M22" s="12">
        <v>26078.431372549017</v>
      </c>
      <c r="N22" s="12">
        <v>26078.431372549017</v>
      </c>
      <c r="O22" s="12">
        <v>26078.431372549017</v>
      </c>
      <c r="P22" s="12">
        <v>26078.431372549017</v>
      </c>
      <c r="Q22" s="12">
        <v>26078.431372549017</v>
      </c>
      <c r="R22" s="12">
        <v>26078.431372549017</v>
      </c>
      <c r="S22" s="12">
        <v>26078.431372549017</v>
      </c>
      <c r="T22" s="12">
        <v>13725.49019607843</v>
      </c>
      <c r="U22" s="20">
        <v>13725.49019607843</v>
      </c>
      <c r="V22" s="13">
        <f>SUM(J22:U22)</f>
        <v>279999.99999999994</v>
      </c>
      <c r="W22" s="17">
        <v>280000</v>
      </c>
      <c r="X22" s="18">
        <f>+W22/V21</f>
        <v>1372.5490196078431</v>
      </c>
    </row>
    <row r="23" spans="2:24" ht="16.5" thickBot="1" x14ac:dyDescent="0.3">
      <c r="B23" s="26">
        <v>71</v>
      </c>
      <c r="C23" s="27" t="s">
        <v>21</v>
      </c>
      <c r="D23" s="27" t="s">
        <v>22</v>
      </c>
      <c r="E23" s="27" t="s">
        <v>36</v>
      </c>
      <c r="F23" s="28"/>
      <c r="G23" s="21" t="s">
        <v>38</v>
      </c>
      <c r="H23" s="23" t="s">
        <v>25</v>
      </c>
      <c r="I23" s="9" t="s">
        <v>26</v>
      </c>
      <c r="J23" s="10">
        <v>0</v>
      </c>
      <c r="K23" s="10">
        <v>0</v>
      </c>
      <c r="L23" s="10">
        <v>0</v>
      </c>
      <c r="M23" s="10">
        <v>1</v>
      </c>
      <c r="N23" s="10">
        <v>1</v>
      </c>
      <c r="O23" s="10">
        <v>1</v>
      </c>
      <c r="P23" s="10">
        <v>1</v>
      </c>
      <c r="Q23" s="10">
        <v>1</v>
      </c>
      <c r="R23" s="10">
        <v>0</v>
      </c>
      <c r="S23" s="10">
        <v>0</v>
      </c>
      <c r="T23" s="10">
        <v>0</v>
      </c>
      <c r="U23" s="10">
        <v>0</v>
      </c>
      <c r="V23" s="11">
        <f t="shared" ref="V23:V27" si="8">SUM(J23:U23)</f>
        <v>5</v>
      </c>
      <c r="X23" s="18"/>
    </row>
    <row r="24" spans="2:24" ht="30.75" thickBot="1" x14ac:dyDescent="0.3">
      <c r="B24" s="26"/>
      <c r="C24" s="27"/>
      <c r="D24" s="27"/>
      <c r="E24" s="27"/>
      <c r="F24" s="29"/>
      <c r="G24" s="22"/>
      <c r="H24" s="24"/>
      <c r="I24" s="9" t="s">
        <v>27</v>
      </c>
      <c r="J24" s="12">
        <v>0</v>
      </c>
      <c r="K24" s="12">
        <v>0</v>
      </c>
      <c r="L24" s="12">
        <v>0</v>
      </c>
      <c r="M24" s="12">
        <v>39440000</v>
      </c>
      <c r="N24" s="12">
        <v>39440000</v>
      </c>
      <c r="O24" s="12">
        <v>39440000</v>
      </c>
      <c r="P24" s="12">
        <v>39440000</v>
      </c>
      <c r="Q24" s="12">
        <v>39440000</v>
      </c>
      <c r="R24" s="12">
        <v>0</v>
      </c>
      <c r="S24" s="12">
        <v>0</v>
      </c>
      <c r="T24" s="12">
        <v>0</v>
      </c>
      <c r="U24" s="12">
        <v>0</v>
      </c>
      <c r="V24" s="13">
        <f t="shared" si="8"/>
        <v>197200000</v>
      </c>
      <c r="W24" s="17">
        <v>197200000</v>
      </c>
      <c r="X24" s="18">
        <f>+W24/V23</f>
        <v>39440000</v>
      </c>
    </row>
    <row r="25" spans="2:24" ht="16.5" thickBot="1" x14ac:dyDescent="0.3">
      <c r="B25" s="26">
        <v>71</v>
      </c>
      <c r="C25" s="27" t="s">
        <v>21</v>
      </c>
      <c r="D25" s="27" t="s">
        <v>22</v>
      </c>
      <c r="E25" s="27" t="s">
        <v>36</v>
      </c>
      <c r="F25" s="28"/>
      <c r="G25" s="21" t="s">
        <v>44</v>
      </c>
      <c r="H25" s="23" t="s">
        <v>25</v>
      </c>
      <c r="I25" s="9" t="s">
        <v>26</v>
      </c>
      <c r="J25" s="10">
        <v>0</v>
      </c>
      <c r="K25" s="10">
        <v>1</v>
      </c>
      <c r="L25" s="10">
        <v>3</v>
      </c>
      <c r="M25" s="10">
        <v>5</v>
      </c>
      <c r="N25" s="10">
        <v>8</v>
      </c>
      <c r="O25" s="10">
        <v>5</v>
      </c>
      <c r="P25" s="10">
        <v>8</v>
      </c>
      <c r="Q25" s="10">
        <v>8</v>
      </c>
      <c r="R25" s="10">
        <v>5</v>
      </c>
      <c r="S25" s="10">
        <v>8</v>
      </c>
      <c r="T25" s="10">
        <v>3</v>
      </c>
      <c r="U25" s="10">
        <v>1</v>
      </c>
      <c r="V25" s="11">
        <f t="shared" si="8"/>
        <v>55</v>
      </c>
      <c r="X25" s="18"/>
    </row>
    <row r="26" spans="2:24" ht="30.75" thickBot="1" x14ac:dyDescent="0.3">
      <c r="B26" s="26"/>
      <c r="C26" s="27"/>
      <c r="D26" s="27"/>
      <c r="E26" s="27"/>
      <c r="F26" s="29"/>
      <c r="G26" s="22"/>
      <c r="H26" s="24"/>
      <c r="I26" s="9" t="s">
        <v>27</v>
      </c>
      <c r="J26" s="12">
        <v>0</v>
      </c>
      <c r="K26" s="12">
        <f>+K25*$X$26</f>
        <v>3960</v>
      </c>
      <c r="L26" s="12">
        <f t="shared" ref="L26:U26" si="9">+L25*$X$26</f>
        <v>11880</v>
      </c>
      <c r="M26" s="12">
        <f t="shared" si="9"/>
        <v>19800</v>
      </c>
      <c r="N26" s="12">
        <f t="shared" si="9"/>
        <v>31680</v>
      </c>
      <c r="O26" s="12">
        <f t="shared" si="9"/>
        <v>19800</v>
      </c>
      <c r="P26" s="12">
        <f t="shared" si="9"/>
        <v>31680</v>
      </c>
      <c r="Q26" s="12">
        <f t="shared" si="9"/>
        <v>31680</v>
      </c>
      <c r="R26" s="12">
        <f t="shared" si="9"/>
        <v>19800</v>
      </c>
      <c r="S26" s="12">
        <f t="shared" si="9"/>
        <v>31680</v>
      </c>
      <c r="T26" s="12">
        <f t="shared" si="9"/>
        <v>11880</v>
      </c>
      <c r="U26" s="12">
        <f t="shared" si="9"/>
        <v>3960</v>
      </c>
      <c r="V26" s="13">
        <f t="shared" si="8"/>
        <v>217800</v>
      </c>
      <c r="W26" s="17">
        <v>217800</v>
      </c>
      <c r="X26" s="18">
        <f>+W26/V25</f>
        <v>3960</v>
      </c>
    </row>
    <row r="27" spans="2:24" ht="16.5" customHeight="1" thickBot="1" x14ac:dyDescent="0.3">
      <c r="B27" s="30">
        <v>71</v>
      </c>
      <c r="C27" s="32" t="s">
        <v>21</v>
      </c>
      <c r="D27" s="32" t="s">
        <v>22</v>
      </c>
      <c r="E27" s="32" t="s">
        <v>39</v>
      </c>
      <c r="F27" s="34" t="s">
        <v>45</v>
      </c>
      <c r="G27" s="35"/>
      <c r="H27" s="38" t="s">
        <v>25</v>
      </c>
      <c r="I27" s="4" t="s">
        <v>26</v>
      </c>
      <c r="J27" s="5">
        <f>+J29+J33</f>
        <v>0</v>
      </c>
      <c r="K27" s="5">
        <f t="shared" ref="K27:U27" si="10">+K29+K33</f>
        <v>3</v>
      </c>
      <c r="L27" s="5">
        <f t="shared" si="10"/>
        <v>2</v>
      </c>
      <c r="M27" s="5">
        <f t="shared" si="10"/>
        <v>2</v>
      </c>
      <c r="N27" s="5">
        <f t="shared" si="10"/>
        <v>2</v>
      </c>
      <c r="O27" s="5">
        <f t="shared" si="10"/>
        <v>2</v>
      </c>
      <c r="P27" s="5">
        <f t="shared" si="10"/>
        <v>2</v>
      </c>
      <c r="Q27" s="5">
        <f t="shared" si="10"/>
        <v>2</v>
      </c>
      <c r="R27" s="5">
        <f t="shared" si="10"/>
        <v>2</v>
      </c>
      <c r="S27" s="5">
        <f t="shared" si="10"/>
        <v>2</v>
      </c>
      <c r="T27" s="5">
        <f t="shared" si="10"/>
        <v>2</v>
      </c>
      <c r="U27" s="5">
        <f t="shared" si="10"/>
        <v>2</v>
      </c>
      <c r="V27" s="6">
        <f t="shared" si="8"/>
        <v>23</v>
      </c>
    </row>
    <row r="28" spans="2:24" ht="30.75" thickBot="1" x14ac:dyDescent="0.3">
      <c r="B28" s="31"/>
      <c r="C28" s="33"/>
      <c r="D28" s="33"/>
      <c r="E28" s="33"/>
      <c r="F28" s="36"/>
      <c r="G28" s="37"/>
      <c r="H28" s="39"/>
      <c r="I28" s="4" t="s">
        <v>27</v>
      </c>
      <c r="J28" s="7">
        <f>+J30+J32+J34</f>
        <v>0</v>
      </c>
      <c r="K28" s="7">
        <f t="shared" ref="K28:U28" si="11">+K30+K32+K34</f>
        <v>38428.571428571428</v>
      </c>
      <c r="L28" s="7">
        <f t="shared" si="11"/>
        <v>46714.28571428571</v>
      </c>
      <c r="M28" s="7">
        <f t="shared" si="11"/>
        <v>21000</v>
      </c>
      <c r="N28" s="7">
        <f t="shared" si="11"/>
        <v>46714.28571428571</v>
      </c>
      <c r="O28" s="7">
        <f t="shared" si="11"/>
        <v>40285.71428571429</v>
      </c>
      <c r="P28" s="7">
        <f t="shared" si="11"/>
        <v>46714.28571428571</v>
      </c>
      <c r="Q28" s="7">
        <f t="shared" si="11"/>
        <v>40285.71428571429</v>
      </c>
      <c r="R28" s="7">
        <f t="shared" si="11"/>
        <v>33857.142857142855</v>
      </c>
      <c r="S28" s="7">
        <f t="shared" si="11"/>
        <v>27428.571428571428</v>
      </c>
      <c r="T28" s="7">
        <f t="shared" si="11"/>
        <v>53142.857142857145</v>
      </c>
      <c r="U28" s="7">
        <f t="shared" si="11"/>
        <v>27428.571428571428</v>
      </c>
      <c r="V28" s="8">
        <f>SUM(J28:U28)</f>
        <v>422000</v>
      </c>
    </row>
    <row r="29" spans="2:24" ht="15.75" thickBot="1" x14ac:dyDescent="0.3">
      <c r="B29" s="26">
        <v>71</v>
      </c>
      <c r="C29" s="27" t="s">
        <v>21</v>
      </c>
      <c r="D29" s="27" t="s">
        <v>22</v>
      </c>
      <c r="E29" s="27" t="s">
        <v>39</v>
      </c>
      <c r="F29" s="28"/>
      <c r="G29" s="21" t="s">
        <v>40</v>
      </c>
      <c r="H29" s="23" t="s">
        <v>25</v>
      </c>
      <c r="I29" s="9" t="s">
        <v>26</v>
      </c>
      <c r="J29" s="10">
        <v>0</v>
      </c>
      <c r="K29" s="10">
        <v>1</v>
      </c>
      <c r="L29" s="10">
        <v>1</v>
      </c>
      <c r="M29" s="10">
        <v>1</v>
      </c>
      <c r="N29" s="10">
        <v>1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1</v>
      </c>
      <c r="V29" s="10">
        <f t="shared" ref="V29:V30" si="12">SUM(J29:U29)</f>
        <v>11</v>
      </c>
    </row>
    <row r="30" spans="2:24" ht="30.75" thickBot="1" x14ac:dyDescent="0.3">
      <c r="B30" s="26"/>
      <c r="C30" s="27"/>
      <c r="D30" s="27"/>
      <c r="E30" s="27"/>
      <c r="F30" s="29"/>
      <c r="G30" s="22"/>
      <c r="H30" s="24"/>
      <c r="I30" s="9" t="s">
        <v>27</v>
      </c>
      <c r="J30" s="12">
        <v>0</v>
      </c>
      <c r="K30" s="12">
        <v>10000</v>
      </c>
      <c r="L30" s="12">
        <v>10000</v>
      </c>
      <c r="M30" s="12">
        <v>10000</v>
      </c>
      <c r="N30" s="12">
        <v>10000</v>
      </c>
      <c r="O30" s="12">
        <v>10000</v>
      </c>
      <c r="P30" s="12">
        <v>10000</v>
      </c>
      <c r="Q30" s="12">
        <v>10000</v>
      </c>
      <c r="R30" s="12">
        <v>10000</v>
      </c>
      <c r="S30" s="12">
        <v>10000</v>
      </c>
      <c r="T30" s="12">
        <v>10000</v>
      </c>
      <c r="U30" s="12">
        <v>10000</v>
      </c>
      <c r="V30" s="12">
        <f t="shared" si="12"/>
        <v>110000</v>
      </c>
    </row>
    <row r="31" spans="2:24" ht="15.75" thickBot="1" x14ac:dyDescent="0.3">
      <c r="B31" s="26">
        <v>71</v>
      </c>
      <c r="C31" s="27" t="s">
        <v>21</v>
      </c>
      <c r="D31" s="27" t="s">
        <v>22</v>
      </c>
      <c r="E31" s="27" t="s">
        <v>39</v>
      </c>
      <c r="F31" s="28"/>
      <c r="G31" s="21" t="s">
        <v>41</v>
      </c>
      <c r="H31" s="23" t="s">
        <v>29</v>
      </c>
      <c r="I31" s="9" t="s">
        <v>26</v>
      </c>
      <c r="J31" s="10">
        <v>0</v>
      </c>
      <c r="K31" s="10">
        <v>1</v>
      </c>
      <c r="L31" s="10">
        <v>4</v>
      </c>
      <c r="M31" s="10">
        <v>0</v>
      </c>
      <c r="N31" s="10">
        <v>4</v>
      </c>
      <c r="O31" s="10">
        <v>3</v>
      </c>
      <c r="P31" s="10">
        <v>4</v>
      </c>
      <c r="Q31" s="10">
        <v>3</v>
      </c>
      <c r="R31" s="10">
        <v>2</v>
      </c>
      <c r="S31" s="10">
        <v>1</v>
      </c>
      <c r="T31" s="10">
        <v>5</v>
      </c>
      <c r="U31" s="10">
        <v>1</v>
      </c>
      <c r="V31" s="10">
        <f t="shared" ref="V31:V32" si="13">SUM(J31:U31)</f>
        <v>28</v>
      </c>
    </row>
    <row r="32" spans="2:24" ht="30.75" thickBot="1" x14ac:dyDescent="0.3">
      <c r="B32" s="26"/>
      <c r="C32" s="27"/>
      <c r="D32" s="27"/>
      <c r="E32" s="27"/>
      <c r="F32" s="29"/>
      <c r="G32" s="22"/>
      <c r="H32" s="24"/>
      <c r="I32" s="9" t="s">
        <v>27</v>
      </c>
      <c r="J32" s="12">
        <v>0</v>
      </c>
      <c r="K32" s="12">
        <v>6428.5714285714284</v>
      </c>
      <c r="L32" s="12">
        <v>25714.285714285714</v>
      </c>
      <c r="M32" s="12">
        <v>0</v>
      </c>
      <c r="N32" s="12">
        <v>25714.285714285714</v>
      </c>
      <c r="O32" s="12">
        <v>19285.714285714286</v>
      </c>
      <c r="P32" s="12">
        <v>25714.285714285714</v>
      </c>
      <c r="Q32" s="12">
        <v>19285.714285714286</v>
      </c>
      <c r="R32" s="12">
        <v>12857.142857142857</v>
      </c>
      <c r="S32" s="12">
        <v>6428.5714285714284</v>
      </c>
      <c r="T32" s="12">
        <v>32142.857142857141</v>
      </c>
      <c r="U32" s="12">
        <v>6428.5714285714284</v>
      </c>
      <c r="V32" s="12">
        <f t="shared" si="13"/>
        <v>179999.99999999997</v>
      </c>
    </row>
    <row r="33" spans="2:22" ht="15.75" thickBot="1" x14ac:dyDescent="0.3">
      <c r="B33" s="26">
        <v>71</v>
      </c>
      <c r="C33" s="27" t="s">
        <v>21</v>
      </c>
      <c r="D33" s="27" t="s">
        <v>22</v>
      </c>
      <c r="E33" s="27" t="s">
        <v>39</v>
      </c>
      <c r="F33" s="28"/>
      <c r="G33" s="21" t="s">
        <v>42</v>
      </c>
      <c r="H33" s="23" t="s">
        <v>25</v>
      </c>
      <c r="I33" s="9" t="s">
        <v>26</v>
      </c>
      <c r="J33" s="10">
        <v>0</v>
      </c>
      <c r="K33" s="10">
        <v>2</v>
      </c>
      <c r="L33" s="10">
        <v>1</v>
      </c>
      <c r="M33" s="10">
        <v>1</v>
      </c>
      <c r="N33" s="10">
        <v>1</v>
      </c>
      <c r="O33" s="10">
        <v>1</v>
      </c>
      <c r="P33" s="10">
        <v>1</v>
      </c>
      <c r="Q33" s="10">
        <v>1</v>
      </c>
      <c r="R33" s="10">
        <v>1</v>
      </c>
      <c r="S33" s="10">
        <v>1</v>
      </c>
      <c r="T33" s="10">
        <v>1</v>
      </c>
      <c r="U33" s="10">
        <v>1</v>
      </c>
      <c r="V33" s="10">
        <f t="shared" ref="V33:V34" si="14">SUM(J33:U33)</f>
        <v>12</v>
      </c>
    </row>
    <row r="34" spans="2:22" ht="30.75" thickBot="1" x14ac:dyDescent="0.3">
      <c r="B34" s="26"/>
      <c r="C34" s="27"/>
      <c r="D34" s="27"/>
      <c r="E34" s="27"/>
      <c r="F34" s="29"/>
      <c r="G34" s="22"/>
      <c r="H34" s="24"/>
      <c r="I34" s="9" t="s">
        <v>27</v>
      </c>
      <c r="J34" s="12">
        <v>0</v>
      </c>
      <c r="K34" s="12">
        <v>22000</v>
      </c>
      <c r="L34" s="12">
        <v>11000</v>
      </c>
      <c r="M34" s="12">
        <v>11000</v>
      </c>
      <c r="N34" s="12">
        <v>11000</v>
      </c>
      <c r="O34" s="12">
        <v>11000</v>
      </c>
      <c r="P34" s="12">
        <v>11000</v>
      </c>
      <c r="Q34" s="12">
        <v>11000</v>
      </c>
      <c r="R34" s="12">
        <v>11000</v>
      </c>
      <c r="S34" s="12">
        <v>11000</v>
      </c>
      <c r="T34" s="12">
        <v>11000</v>
      </c>
      <c r="U34" s="12">
        <v>11000</v>
      </c>
      <c r="V34" s="12">
        <f t="shared" si="14"/>
        <v>132000</v>
      </c>
    </row>
  </sheetData>
  <mergeCells count="98">
    <mergeCell ref="H23:H24"/>
    <mergeCell ref="B23:B24"/>
    <mergeCell ref="C23:C24"/>
    <mergeCell ref="D23:D24"/>
    <mergeCell ref="E23:E24"/>
    <mergeCell ref="F23:F24"/>
    <mergeCell ref="G23:G24"/>
    <mergeCell ref="H21:H22"/>
    <mergeCell ref="B19:B20"/>
    <mergeCell ref="C19:C20"/>
    <mergeCell ref="D19:D20"/>
    <mergeCell ref="E19:E20"/>
    <mergeCell ref="F19:G20"/>
    <mergeCell ref="H19:H20"/>
    <mergeCell ref="B21:B22"/>
    <mergeCell ref="C21:C22"/>
    <mergeCell ref="D21:D22"/>
    <mergeCell ref="E21:E22"/>
    <mergeCell ref="F21:F22"/>
    <mergeCell ref="G21:G22"/>
    <mergeCell ref="G17:G18"/>
    <mergeCell ref="H17:H18"/>
    <mergeCell ref="B13:B14"/>
    <mergeCell ref="C13:C14"/>
    <mergeCell ref="D13:D14"/>
    <mergeCell ref="E13:E14"/>
    <mergeCell ref="H13:H14"/>
    <mergeCell ref="F13:G14"/>
    <mergeCell ref="F15:F16"/>
    <mergeCell ref="F17:F18"/>
    <mergeCell ref="B17:B18"/>
    <mergeCell ref="C17:C18"/>
    <mergeCell ref="D17:D18"/>
    <mergeCell ref="E17:E18"/>
    <mergeCell ref="H11:H12"/>
    <mergeCell ref="B15:B16"/>
    <mergeCell ref="C15:C16"/>
    <mergeCell ref="D15:D16"/>
    <mergeCell ref="E15:E16"/>
    <mergeCell ref="G15:G16"/>
    <mergeCell ref="H15:H16"/>
    <mergeCell ref="F11:F12"/>
    <mergeCell ref="B11:B12"/>
    <mergeCell ref="C11:C12"/>
    <mergeCell ref="D11:D12"/>
    <mergeCell ref="E11:E12"/>
    <mergeCell ref="G11:G12"/>
    <mergeCell ref="I6:I7"/>
    <mergeCell ref="J6:M6"/>
    <mergeCell ref="B9:B10"/>
    <mergeCell ref="C9:C10"/>
    <mergeCell ref="D9:D10"/>
    <mergeCell ref="E9:E10"/>
    <mergeCell ref="F9:G10"/>
    <mergeCell ref="H9:H10"/>
    <mergeCell ref="B6:B7"/>
    <mergeCell ref="C6:C7"/>
    <mergeCell ref="D6:D7"/>
    <mergeCell ref="E6:E7"/>
    <mergeCell ref="F6:G7"/>
    <mergeCell ref="H6:H7"/>
    <mergeCell ref="E8:G8"/>
    <mergeCell ref="G25:G26"/>
    <mergeCell ref="H25:H26"/>
    <mergeCell ref="B27:B28"/>
    <mergeCell ref="C27:C28"/>
    <mergeCell ref="D27:D28"/>
    <mergeCell ref="E27:E28"/>
    <mergeCell ref="F27:G28"/>
    <mergeCell ref="H27:H28"/>
    <mergeCell ref="B25:B26"/>
    <mergeCell ref="C25:C26"/>
    <mergeCell ref="D25:D26"/>
    <mergeCell ref="E25:E26"/>
    <mergeCell ref="F25:F26"/>
    <mergeCell ref="G31:G32"/>
    <mergeCell ref="H31:H32"/>
    <mergeCell ref="B29:B30"/>
    <mergeCell ref="C29:C30"/>
    <mergeCell ref="D29:D30"/>
    <mergeCell ref="E29:E30"/>
    <mergeCell ref="F29:F30"/>
    <mergeCell ref="G33:G34"/>
    <mergeCell ref="H33:H34"/>
    <mergeCell ref="B3:V3"/>
    <mergeCell ref="B4:V4"/>
    <mergeCell ref="B33:B34"/>
    <mergeCell ref="C33:C34"/>
    <mergeCell ref="D33:D34"/>
    <mergeCell ref="E33:E34"/>
    <mergeCell ref="F33:F34"/>
    <mergeCell ref="G29:G30"/>
    <mergeCell ref="H29:H30"/>
    <mergeCell ref="B31:B32"/>
    <mergeCell ref="C31:C32"/>
    <mergeCell ref="D31:D32"/>
    <mergeCell ref="E31:E32"/>
    <mergeCell ref="F31:F32"/>
  </mergeCells>
  <pageMargins left="0.7" right="0.7" top="0.75" bottom="0.75" header="0.3" footer="0.3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PROGRAMACIÓN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Chrissaldina Castellanos Siliezar de González</dc:creator>
  <cp:lastModifiedBy>YESENIA MAGALY GARCIA TIU</cp:lastModifiedBy>
  <cp:lastPrinted>2026-02-05T16:59:18Z</cp:lastPrinted>
  <dcterms:created xsi:type="dcterms:W3CDTF">2026-01-30T15:05:16Z</dcterms:created>
  <dcterms:modified xsi:type="dcterms:W3CDTF">2026-02-12T22:33:39Z</dcterms:modified>
</cp:coreProperties>
</file>